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území'!$C$122:$K$174</definedName>
    <definedName name="_xlnm.Print_Area" localSheetId="1">'a - Příprava území'!$C$4:$J$76,'a - Příprava území'!$C$82:$J$102,'a - Příprava území'!$C$108:$K$174</definedName>
    <definedName name="_xlnm.Print_Titles" localSheetId="1">'a - Příprava území'!$122:$122</definedName>
    <definedName name="_xlnm._FilterDatabase" localSheetId="2" hidden="1">'b - Návrh'!$C$126:$K$324</definedName>
    <definedName name="_xlnm.Print_Area" localSheetId="2">'b - Návrh'!$C$4:$J$76,'b - Návrh'!$C$82:$J$106,'b - Návrh'!$C$112:$K$324</definedName>
    <definedName name="_xlnm.Print_Titles" localSheetId="2">'b - Návrh'!$126:$126</definedName>
    <definedName name="_xlnm._FilterDatabase" localSheetId="3" hidden="1">'B - Vedlejší a ostatní ná...'!$C$121:$K$145</definedName>
    <definedName name="_xlnm.Print_Area" localSheetId="3">'B - Vedlejší a ostatní ná...'!$C$4:$J$76,'B - Vedlejší a ostatní ná...'!$C$82:$J$103,'B - Vedlejší a ostatní ná...'!$C$109:$K$145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r="J37"/>
  <c r="J36"/>
  <c i="1" r="AY98"/>
  <c i="4" r="J35"/>
  <c i="1" r="AX98"/>
  <c i="4" r="BI145"/>
  <c r="BH145"/>
  <c r="BG145"/>
  <c r="BF145"/>
  <c r="T145"/>
  <c r="T144"/>
  <c r="R145"/>
  <c r="R144"/>
  <c r="P145"/>
  <c r="P144"/>
  <c r="BK145"/>
  <c r="BK144"/>
  <c r="J144"/>
  <c r="J145"/>
  <c r="BE145"/>
  <c r="J102"/>
  <c r="BI140"/>
  <c r="BH140"/>
  <c r="BG140"/>
  <c r="BF140"/>
  <c r="T140"/>
  <c r="T139"/>
  <c r="R140"/>
  <c r="R139"/>
  <c r="P140"/>
  <c r="P139"/>
  <c r="BK140"/>
  <c r="BK139"/>
  <c r="J139"/>
  <c r="J140"/>
  <c r="BE140"/>
  <c r="J101"/>
  <c r="BI138"/>
  <c r="BH138"/>
  <c r="BG138"/>
  <c r="BF138"/>
  <c r="T138"/>
  <c r="T137"/>
  <c r="R138"/>
  <c r="R137"/>
  <c r="P138"/>
  <c r="P137"/>
  <c r="BK138"/>
  <c r="BK137"/>
  <c r="J137"/>
  <c r="J138"/>
  <c r="BE138"/>
  <c r="J100"/>
  <c r="BI133"/>
  <c r="BH133"/>
  <c r="BG133"/>
  <c r="BF133"/>
  <c r="T133"/>
  <c r="R133"/>
  <c r="P133"/>
  <c r="BK133"/>
  <c r="J133"/>
  <c r="BE133"/>
  <c r="BI129"/>
  <c r="BH129"/>
  <c r="BG129"/>
  <c r="BF129"/>
  <c r="T129"/>
  <c r="T128"/>
  <c r="R129"/>
  <c r="R128"/>
  <c r="P129"/>
  <c r="P128"/>
  <c r="BK129"/>
  <c r="BK128"/>
  <c r="J128"/>
  <c r="J129"/>
  <c r="BE129"/>
  <c r="J9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F37"/>
  <c i="1" r="BD98"/>
  <c i="4" r="BH125"/>
  <c r="F36"/>
  <c i="1" r="BC98"/>
  <c i="4" r="BG125"/>
  <c r="F35"/>
  <c i="1" r="BB98"/>
  <c i="4" r="BF125"/>
  <c r="J34"/>
  <c i="1" r="AW98"/>
  <c i="4" r="F34"/>
  <c i="1" r="BA98"/>
  <c i="4" r="T125"/>
  <c r="T124"/>
  <c r="T123"/>
  <c r="T122"/>
  <c r="R125"/>
  <c r="R124"/>
  <c r="R123"/>
  <c r="R122"/>
  <c r="P125"/>
  <c r="P124"/>
  <c r="P123"/>
  <c r="P122"/>
  <c i="1" r="AU98"/>
  <c i="4" r="BK125"/>
  <c r="BK124"/>
  <c r="J124"/>
  <c r="BK123"/>
  <c r="J123"/>
  <c r="BK122"/>
  <c r="J122"/>
  <c r="J96"/>
  <c r="J30"/>
  <c i="1" r="AG98"/>
  <c i="4" r="J125"/>
  <c r="BE125"/>
  <c r="J33"/>
  <c i="1" r="AV98"/>
  <c i="4" r="F33"/>
  <c i="1" r="AZ98"/>
  <c i="4" r="J98"/>
  <c r="J97"/>
  <c r="J119"/>
  <c r="J118"/>
  <c r="F116"/>
  <c r="E114"/>
  <c r="J92"/>
  <c r="J91"/>
  <c r="F89"/>
  <c r="E87"/>
  <c r="J39"/>
  <c r="J18"/>
  <c r="E18"/>
  <c r="F119"/>
  <c r="F92"/>
  <c r="J17"/>
  <c r="J15"/>
  <c r="E15"/>
  <c r="F118"/>
  <c r="F91"/>
  <c r="J14"/>
  <c r="J12"/>
  <c r="J116"/>
  <c r="J89"/>
  <c r="E7"/>
  <c r="E112"/>
  <c r="E85"/>
  <c i="3" r="J39"/>
  <c r="J38"/>
  <c i="1" r="AY97"/>
  <c i="3" r="J37"/>
  <c i="1" r="AX97"/>
  <c i="3" r="BI321"/>
  <c r="BH321"/>
  <c r="BG321"/>
  <c r="BF321"/>
  <c r="T321"/>
  <c r="T320"/>
  <c r="T319"/>
  <c r="R321"/>
  <c r="R320"/>
  <c r="R319"/>
  <c r="P321"/>
  <c r="P320"/>
  <c r="P319"/>
  <c r="BK321"/>
  <c r="BK320"/>
  <c r="J320"/>
  <c r="BK319"/>
  <c r="J319"/>
  <c r="J321"/>
  <c r="BE321"/>
  <c r="J105"/>
  <c r="J104"/>
  <c r="BI318"/>
  <c r="BH318"/>
  <c r="BG318"/>
  <c r="BF318"/>
  <c r="T318"/>
  <c r="R318"/>
  <c r="P318"/>
  <c r="BK318"/>
  <c r="J318"/>
  <c r="BE318"/>
  <c r="BI317"/>
  <c r="BH317"/>
  <c r="BG317"/>
  <c r="BF317"/>
  <c r="T317"/>
  <c r="T316"/>
  <c r="R317"/>
  <c r="R316"/>
  <c r="P317"/>
  <c r="P316"/>
  <c r="BK317"/>
  <c r="BK316"/>
  <c r="J316"/>
  <c r="J317"/>
  <c r="BE317"/>
  <c r="J103"/>
  <c r="BI312"/>
  <c r="BH312"/>
  <c r="BG312"/>
  <c r="BF312"/>
  <c r="T312"/>
  <c r="R312"/>
  <c r="P312"/>
  <c r="BK312"/>
  <c r="J312"/>
  <c r="BE312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/>
  <c r="BI300"/>
  <c r="BH300"/>
  <c r="BG300"/>
  <c r="BF300"/>
  <c r="T300"/>
  <c r="R300"/>
  <c r="P300"/>
  <c r="BK300"/>
  <c r="J300"/>
  <c r="BE300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88"/>
  <c r="BH288"/>
  <c r="BG288"/>
  <c r="BF288"/>
  <c r="T288"/>
  <c r="T287"/>
  <c r="R288"/>
  <c r="R287"/>
  <c r="P288"/>
  <c r="P287"/>
  <c r="BK288"/>
  <c r="BK287"/>
  <c r="J287"/>
  <c r="J288"/>
  <c r="BE288"/>
  <c r="J102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39"/>
  <c r="BH239"/>
  <c r="BG239"/>
  <c r="BF239"/>
  <c r="T239"/>
  <c r="T238"/>
  <c r="R239"/>
  <c r="R238"/>
  <c r="P239"/>
  <c r="P238"/>
  <c r="BK239"/>
  <c r="BK238"/>
  <c r="J238"/>
  <c r="J239"/>
  <c r="BE239"/>
  <c r="J101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F39"/>
  <c i="1" r="BD97"/>
  <c i="3" r="BH130"/>
  <c r="F38"/>
  <c i="1" r="BC97"/>
  <c i="3" r="BG130"/>
  <c r="F37"/>
  <c i="1" r="BB97"/>
  <c i="3" r="BF130"/>
  <c r="J36"/>
  <c i="1" r="AW97"/>
  <c i="3" r="F36"/>
  <c i="1" r="BA97"/>
  <c i="3" r="T130"/>
  <c r="T129"/>
  <c r="T128"/>
  <c r="T127"/>
  <c r="R130"/>
  <c r="R129"/>
  <c r="R128"/>
  <c r="R127"/>
  <c r="P130"/>
  <c r="P129"/>
  <c r="P128"/>
  <c r="P127"/>
  <c i="1" r="AU97"/>
  <c i="3" r="BK130"/>
  <c r="BK129"/>
  <c r="J129"/>
  <c r="BK128"/>
  <c r="J128"/>
  <c r="BK127"/>
  <c r="J127"/>
  <c r="J98"/>
  <c r="J32"/>
  <c i="1" r="AG97"/>
  <c i="3" r="J130"/>
  <c r="BE130"/>
  <c r="J35"/>
  <c i="1" r="AV97"/>
  <c i="3" r="F35"/>
  <c i="1" r="AZ97"/>
  <c i="3" r="J100"/>
  <c r="J99"/>
  <c r="J124"/>
  <c r="J123"/>
  <c r="F121"/>
  <c r="E119"/>
  <c r="J94"/>
  <c r="J93"/>
  <c r="F91"/>
  <c r="E89"/>
  <c r="J41"/>
  <c r="J20"/>
  <c r="E20"/>
  <c r="F124"/>
  <c r="F94"/>
  <c r="J19"/>
  <c r="J17"/>
  <c r="E17"/>
  <c r="F123"/>
  <c r="F93"/>
  <c r="J16"/>
  <c r="J14"/>
  <c r="J121"/>
  <c r="J91"/>
  <c r="E7"/>
  <c r="E115"/>
  <c r="E85"/>
  <c i="2" r="J39"/>
  <c r="J38"/>
  <c i="1" r="AY96"/>
  <c i="2" r="J37"/>
  <c i="1" r="AX96"/>
  <c i="2"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T142"/>
  <c r="R143"/>
  <c r="R142"/>
  <c r="P143"/>
  <c r="P142"/>
  <c r="BK143"/>
  <c r="BK142"/>
  <c r="J142"/>
  <c r="J143"/>
  <c r="BE143"/>
  <c r="J101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F39"/>
  <c i="1" r="BD96"/>
  <c i="2" r="BH126"/>
  <c r="F38"/>
  <c i="1" r="BC96"/>
  <c i="2" r="BG126"/>
  <c r="F37"/>
  <c i="1" r="BB96"/>
  <c i="2" r="BF126"/>
  <c r="J36"/>
  <c i="1" r="AW96"/>
  <c i="2" r="F36"/>
  <c i="1" r="BA96"/>
  <c i="2" r="T126"/>
  <c r="T125"/>
  <c r="T124"/>
  <c r="T123"/>
  <c r="R126"/>
  <c r="R125"/>
  <c r="R124"/>
  <c r="R123"/>
  <c r="P126"/>
  <c r="P125"/>
  <c r="P124"/>
  <c r="P123"/>
  <c i="1" r="AU96"/>
  <c i="2" r="BK126"/>
  <c r="BK125"/>
  <c r="J125"/>
  <c r="BK124"/>
  <c r="J124"/>
  <c r="BK123"/>
  <c r="J123"/>
  <c r="J98"/>
  <c r="J32"/>
  <c i="1" r="AG96"/>
  <c i="2" r="J126"/>
  <c r="BE126"/>
  <c r="J35"/>
  <c i="1" r="AV96"/>
  <c i="2" r="F35"/>
  <c i="1" r="AZ96"/>
  <c i="2" r="J100"/>
  <c r="J99"/>
  <c r="J120"/>
  <c r="J119"/>
  <c r="F117"/>
  <c r="E115"/>
  <c r="J94"/>
  <c r="J93"/>
  <c r="F91"/>
  <c r="E89"/>
  <c r="J41"/>
  <c r="J20"/>
  <c r="E20"/>
  <c r="F120"/>
  <c r="F94"/>
  <c r="J19"/>
  <c r="J17"/>
  <c r="E17"/>
  <c r="F119"/>
  <c r="F93"/>
  <c r="J16"/>
  <c r="J14"/>
  <c r="J117"/>
  <c r="J91"/>
  <c r="E7"/>
  <c r="E111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<sst xmlns="http://schemas.openxmlformats.org/spreadsheetml/2006/main">
  <si>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</si>
  <si>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</si>
  <si>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</si>
  <si>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</si>
  <si>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</si>
  <si>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{47de0bbb-cd77-4367-922d-288f17e5bbda}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</si>
  <si>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</si>
  <si>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</si>
  <si>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</si>
  <si>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</si>
  <si>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</si>
  <si>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</si>
  <si>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</si>
  <si>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</si>
  <si>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14/19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</si>
  <si>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</si>
  <si>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</si>
  <si>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Rychnov nad Kněžnou, Oprava chodníku v ulici Hrdinů odboje</t>
  </si>
  <si>
    <t>KSO:</t>
  </si>
  <si>
    <t>CC-CZ:</t>
  </si>
  <si>
    <t>Místo:</t>
  </si>
  <si>
    <t>Rychnov nad Knežnou</t>
  </si>
  <si>
    <t>Datum:</t>
  </si>
  <si>
    <t>12. 2. 2019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</si>
  <si>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</si>
  <si>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</si>
  <si>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</si>
  <si>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</si>
  <si>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</si>
  <si>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</si>
  <si>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</si>
  <si>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</si>
  <si>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</si>
  <si>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</si>
  <si>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</si>
  <si>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</si>
  <si>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</si>
  <si>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</si>
  <si>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</si>
  <si>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</si>
  <si>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</si>
  <si>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</si>
  <si>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</si>
  <si>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</si>
  <si>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</si>
  <si>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</si>
  <si>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</si>
  <si>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</si>
  <si>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</si>
  <si>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</si>
  <si>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</si>
  <si>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</si>
  <si>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</si>
  <si>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</si>
  <si>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</si>
  <si>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</si>
  <si>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</si>
  <si>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</si>
  <si>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</si>
  <si>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</si>
  <si>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</si>
  <si>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</si>
  <si>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</si>
  <si>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</si>
  <si>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</si>
  <si>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</si>
  <si>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</si>
  <si>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</si>
  <si>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</si>
  <si>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</si>
  <si>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</si>
  <si>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</si>
  <si>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</si>
  <si>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</si>
  <si>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</si>
  <si>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</si>
  <si>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</si>
  <si>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</si>
  <si>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</si>
  <si>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</si>
  <si>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</si>
  <si>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Zpevněné plochy</t>
  </si>
  <si>
    <t>STA</t>
  </si>
  <si>
    <t>1</t>
  </si>
  <si>
    <t>{5d9b3e04-8c4f-433d-a102-d30d3c2b8ec0}</t>
  </si>
  <si>
    <t>2</t>
  </si>
  <si>
    <t>/</t>
  </si>
  <si>
    <t>a</t>
  </si>
  <si>
    <t>Příprava území</t>
  </si>
  <si>
    <t>Soupis</t>
  </si>
  <si>
    <t>{453c6104-11e8-47a2-9902-4bdf3fd2ed28}</t>
  </si>
  <si>
    <t>b</t>
  </si>
  <si>
    <t>Návrh</t>
  </si>
  <si>
    <t>{5e3b5394-05e9-4382-99dc-f62691ef10fc}</t>
  </si>
  <si>
    <t>B</t>
  </si>
  <si>
    <t>Vedlejší a ostatní náklady</t>
  </si>
  <si>
    <t>{60d13726-3ffa-4870-ad48-1cbf53be3f9e}</t>
  </si>
  <si>
    <t>KRYCÍ LIST SOUPISU PRACÍ</t>
  </si>
  <si>
    <t>Objekt:</t>
  </si>
  <si>
    <t>A -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</si>
  <si>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</si>
  <si>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</si>
  <si>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</si>
  <si>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</si>
  <si>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</si>
  <si>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</si>
  <si>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</si>
  <si>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</si>
  <si>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</si>
  <si>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</si>
  <si>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</si>
  <si>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</si>
  <si>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</si>
  <si>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</si>
  <si>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</si>
  <si>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</si>
  <si>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</si>
  <si>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</si>
  <si>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</si>
  <si>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</si>
  <si>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</si>
  <si>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</si>
  <si>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</si>
  <si>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</si>
  <si>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</si>
  <si>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</si>
  <si>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</si>
  <si>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</si>
  <si>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113106144</t>
  </si>
  <si>
    <t>Rozebrání dlažeb ze zámkových dlaždic komunikací pro pěší strojně pl přes 50 m2</t>
  </si>
  <si>
    <t>m2</t>
  </si>
  <si>
    <t>CS ÚRS 2019 01</t>
  </si>
  <si>
    <t>4</t>
  </si>
  <si>
    <t>-132722960</t>
  </si>
  <si>
    <t>VV</t>
  </si>
  <si>
    <t>demolice chodníku, viz. příloha 3.</t>
  </si>
  <si>
    <t>229</t>
  </si>
  <si>
    <t>Součet</t>
  </si>
  <si>
    <t>113107223</t>
  </si>
  <si>
    <t>Odstranění podkladu z kameniva drceného tl 300 mm strojně pl přes 200 m2</t>
  </si>
  <si>
    <t>405069486</t>
  </si>
  <si>
    <t>demolice chodníku,kamenivo v tl. 250 mm, viz. příloha 3.</t>
  </si>
  <si>
    <t>3</t>
  </si>
  <si>
    <t>113204111</t>
  </si>
  <si>
    <t>Vytrhání obrub záhonových</t>
  </si>
  <si>
    <t>m</t>
  </si>
  <si>
    <t>1971594583</t>
  </si>
  <si>
    <t xml:space="preserve">demolice obrubníku šířka 50 mm, viz.  příloha 3.</t>
  </si>
  <si>
    <t>92</t>
  </si>
  <si>
    <t>121101103</t>
  </si>
  <si>
    <t>Sejmutí ornice s přemístěním na vzdálenost do 250 m</t>
  </si>
  <si>
    <t>m3</t>
  </si>
  <si>
    <t>-658903826</t>
  </si>
  <si>
    <t>sejmutí ornice, viz. příloha č.3., odvoz na meziskládku, použije se pro zpětné ohumusování</t>
  </si>
  <si>
    <t>91*0,1</t>
  </si>
  <si>
    <t>997</t>
  </si>
  <si>
    <t>Přesun sutě</t>
  </si>
  <si>
    <t>5</t>
  </si>
  <si>
    <t>997221551</t>
  </si>
  <si>
    <t>Vodorovná doprava suti ze sypkých materiálů do 1 km</t>
  </si>
  <si>
    <t>t</t>
  </si>
  <si>
    <t>-1905226123</t>
  </si>
  <si>
    <t>suť</t>
  </si>
  <si>
    <t>(229*0,44)</t>
  </si>
  <si>
    <t>6</t>
  </si>
  <si>
    <t>997221559</t>
  </si>
  <si>
    <t>Příplatek ZKD 1 km u vodorovné dopravy suti ze sypkých materiálů</t>
  </si>
  <si>
    <t>-359803199</t>
  </si>
  <si>
    <t>suť+příplatek za dalších 9 km</t>
  </si>
  <si>
    <t>(229*0,44)*9</t>
  </si>
  <si>
    <t>7</t>
  </si>
  <si>
    <t>997221571</t>
  </si>
  <si>
    <t>Vodorovná doprava vybouraných hmot do 1 km</t>
  </si>
  <si>
    <t>1910996534</t>
  </si>
  <si>
    <t>vybourané hmoty</t>
  </si>
  <si>
    <t>(229*0,26)+(92*0,04)</t>
  </si>
  <si>
    <t>8</t>
  </si>
  <si>
    <t>997221579</t>
  </si>
  <si>
    <t>Příplatek ZKD 1 km u vodorovné dopravy vybouraných hmot</t>
  </si>
  <si>
    <t>201753654</t>
  </si>
  <si>
    <t>vybourané hmoty+příplatek za dalších 9 km</t>
  </si>
  <si>
    <t>63,22*9</t>
  </si>
  <si>
    <t>9</t>
  </si>
  <si>
    <t>997221611</t>
  </si>
  <si>
    <t>Nakládání suti na dopravní prostředky pro vodorovnou dopravu</t>
  </si>
  <si>
    <t>-624591358</t>
  </si>
  <si>
    <t>10</t>
  </si>
  <si>
    <t>997221612</t>
  </si>
  <si>
    <t>Nakládání vybouraných hmot na dopravní prostředky pro vodorovnou dopravu</t>
  </si>
  <si>
    <t>-689377071</t>
  </si>
  <si>
    <t>11</t>
  </si>
  <si>
    <t>997221815</t>
  </si>
  <si>
    <t>Poplatek za uložení na skládce (skládkovné) stavebního odpadu betonového kód odpadu 170 101</t>
  </si>
  <si>
    <t>421702683</t>
  </si>
  <si>
    <t>12</t>
  </si>
  <si>
    <t>997221855</t>
  </si>
  <si>
    <t>Poplatek za uložení na skládce (skládkovné) zeminy a kameniva kód odpadu 170 504</t>
  </si>
  <si>
    <t>1952924513</t>
  </si>
  <si>
    <t>229*0,44</t>
  </si>
  <si>
    <t>b - Návrh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</si>
  <si>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</si>
  <si>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</si>
  <si>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</si>
  <si>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</si>
  <si>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</si>
  <si>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>122202201</t>
  </si>
  <si>
    <t>Odkopávky a prokopávky nezapažené pro silnice objemu do 100 m3 v hornině tř. 3</t>
  </si>
  <si>
    <t>1422776475</t>
  </si>
  <si>
    <t>výkop. viz. příloha č.1</t>
  </si>
  <si>
    <t>49</t>
  </si>
  <si>
    <t>122202209</t>
  </si>
  <si>
    <t>Příplatek k odkopávkám a prokopávkám pro silnice v hornině tř. 3 za lepivost</t>
  </si>
  <si>
    <t>7904418</t>
  </si>
  <si>
    <t>výkop, 10% z celkové kubatury, viz. příloha č.1</t>
  </si>
  <si>
    <t>49*0,1</t>
  </si>
  <si>
    <t>130001101</t>
  </si>
  <si>
    <t>Příplatek za ztížení vykopávky v blízkosti podzemního vedení</t>
  </si>
  <si>
    <t>1035945221</t>
  </si>
  <si>
    <t>sondy, viz. příloha č.1</t>
  </si>
  <si>
    <t>-1452773997</t>
  </si>
  <si>
    <t>výkop, 20% z celkové kubatury, viz. příloha č.1</t>
  </si>
  <si>
    <t>49*0,2</t>
  </si>
  <si>
    <t>122809620</t>
  </si>
  <si>
    <t>kabelové žlaby, viz. příloha č.1</t>
  </si>
  <si>
    <t>132201101</t>
  </si>
  <si>
    <t>Hloubení rýh š do 600 mm v hornině tř. 3 objemu do 100 m3</t>
  </si>
  <si>
    <t>1870071047</t>
  </si>
  <si>
    <t>132201201</t>
  </si>
  <si>
    <t>Hloubení rýh š do 2000 mm v hornině tř. 3 objemu do 100 m3</t>
  </si>
  <si>
    <t>1052175366</t>
  </si>
  <si>
    <t>1*1*15</t>
  </si>
  <si>
    <t>132201209</t>
  </si>
  <si>
    <t>Příplatek za lepivost k hloubení rýh š do 2000 mm v hornině tř. 3</t>
  </si>
  <si>
    <t>1696535786</t>
  </si>
  <si>
    <t>kabelové žlaby, 10% z celkové kubatury,viz. příloha č.1</t>
  </si>
  <si>
    <t>15*0,1</t>
  </si>
  <si>
    <t>161101101</t>
  </si>
  <si>
    <t>Svislé přemístění výkopku z horniny tř. 1 až 4 hl výkopu do 2,5 m</t>
  </si>
  <si>
    <t>-819100439</t>
  </si>
  <si>
    <t>162301101</t>
  </si>
  <si>
    <t>Vodorovné přemístění do 500 m výkopku/sypaniny z horniny tř. 1 až 4</t>
  </si>
  <si>
    <t>-455737954</t>
  </si>
  <si>
    <t>ornice z meziskládky, viz. příloha č.2</t>
  </si>
  <si>
    <t>162701105</t>
  </si>
  <si>
    <t>Vodorovné přemístění do 10000 m výkopku/sypaniny z horniny tř. 1 až 4</t>
  </si>
  <si>
    <t>433545887</t>
  </si>
  <si>
    <t>výkop, viz. příloha č.1</t>
  </si>
  <si>
    <t>-1013687298</t>
  </si>
  <si>
    <t>scházející ornice, viz. příloha č.2</t>
  </si>
  <si>
    <t>(91*0,15)-(91*0,1)</t>
  </si>
  <si>
    <t>13</t>
  </si>
  <si>
    <t>-710164938</t>
  </si>
  <si>
    <t>0,46*0,46*15</t>
  </si>
  <si>
    <t>14</t>
  </si>
  <si>
    <t>167101101</t>
  </si>
  <si>
    <t>Nakládání výkopku z hornin tř. 1 až 4 do 100 m3</t>
  </si>
  <si>
    <t>1479318656</t>
  </si>
  <si>
    <t>naložení ornice, viz. příloha č.2</t>
  </si>
  <si>
    <t>91*0,15</t>
  </si>
  <si>
    <t>171201201</t>
  </si>
  <si>
    <t>Uložení sypaniny na skládky</t>
  </si>
  <si>
    <t>2055533467</t>
  </si>
  <si>
    <t>16</t>
  </si>
  <si>
    <t>1807379856</t>
  </si>
  <si>
    <t>17</t>
  </si>
  <si>
    <t>171201211</t>
  </si>
  <si>
    <t>Poplatek za uložení stavebního odpadu - zeminy a kameniva na skládce</t>
  </si>
  <si>
    <t>-2034344731</t>
  </si>
  <si>
    <t>49*1,8</t>
  </si>
  <si>
    <t>18</t>
  </si>
  <si>
    <t>189661151</t>
  </si>
  <si>
    <t>kabelové žlaby . viz. příloha č.1</t>
  </si>
  <si>
    <t>3,174*1,8</t>
  </si>
  <si>
    <t>19</t>
  </si>
  <si>
    <t>174101101</t>
  </si>
  <si>
    <t>Zásyp jam, šachet rýh nebo kolem objektů sypaninou se zhutněním</t>
  </si>
  <si>
    <t>1494547703</t>
  </si>
  <si>
    <t>(1*1*15)-(0,46*0,46*15)</t>
  </si>
  <si>
    <t>20</t>
  </si>
  <si>
    <t>175151101</t>
  </si>
  <si>
    <t>Obsypání potrubí strojně sypaninou bez prohození, uloženou do 3 m</t>
  </si>
  <si>
    <t>594201882</t>
  </si>
  <si>
    <t>(0,46*0,46*15)-(0,2*0,215*15)</t>
  </si>
  <si>
    <t>M</t>
  </si>
  <si>
    <t>17515112</t>
  </si>
  <si>
    <t>štěrkopísek</t>
  </si>
  <si>
    <t>-1488226444</t>
  </si>
  <si>
    <t>22</t>
  </si>
  <si>
    <t>181301102</t>
  </si>
  <si>
    <t>Rozprostření ornice tl vrstvy do 150 mm pl do 500 m2 v rovině nebo ve svahu do 1:5</t>
  </si>
  <si>
    <t>75494700</t>
  </si>
  <si>
    <t>viz příloha č.2</t>
  </si>
  <si>
    <t>91</t>
  </si>
  <si>
    <t>23</t>
  </si>
  <si>
    <t>18130112</t>
  </si>
  <si>
    <t>nákup scházející ornice pro ohumusování</t>
  </si>
  <si>
    <t>-1148216914</t>
  </si>
  <si>
    <t>viz. příloha č.2</t>
  </si>
  <si>
    <t>24</t>
  </si>
  <si>
    <t>181411131</t>
  </si>
  <si>
    <t>Založení parkového trávníku výsevem plochy do 1000 m2 v rovině a ve svahu do 1:5</t>
  </si>
  <si>
    <t>1876429539</t>
  </si>
  <si>
    <t>25</t>
  </si>
  <si>
    <t>00572410</t>
  </si>
  <si>
    <t>osivo směs travní parková</t>
  </si>
  <si>
    <t>kg</t>
  </si>
  <si>
    <t>-1971165229</t>
  </si>
  <si>
    <t>+ztratné, viz. příloha č.2</t>
  </si>
  <si>
    <t>91*0,03*1,15</t>
  </si>
  <si>
    <t>26</t>
  </si>
  <si>
    <t>181951101</t>
  </si>
  <si>
    <t>Úprava pláně v hornině tř. 1 až 4 bez zhutnění</t>
  </si>
  <si>
    <t>-1848184893</t>
  </si>
  <si>
    <t>zeleň. viz. příloha č.2</t>
  </si>
  <si>
    <t>27</t>
  </si>
  <si>
    <t>181951102</t>
  </si>
  <si>
    <t>Úprava pláně v hornině tř. 1 až 4 se zhutněním</t>
  </si>
  <si>
    <t>375020722</t>
  </si>
  <si>
    <t>zpevněné plochy</t>
  </si>
  <si>
    <t>(194+3)+(27+5)</t>
  </si>
  <si>
    <t>Komunikace pozemní</t>
  </si>
  <si>
    <t>28</t>
  </si>
  <si>
    <t>564851111</t>
  </si>
  <si>
    <t>Podklad ze štěrkodrtě ŠD tl 150 mm</t>
  </si>
  <si>
    <t>2103245773</t>
  </si>
  <si>
    <t>oprava vjezdu, štěrkodrť ŠD fr, 0-32, viz. příloha č.3</t>
  </si>
  <si>
    <t>27+5</t>
  </si>
  <si>
    <t>29</t>
  </si>
  <si>
    <t>564861111</t>
  </si>
  <si>
    <t>Podklad ze štěrkodrtě ŠD tl 200 mm</t>
  </si>
  <si>
    <t>743293630</t>
  </si>
  <si>
    <t>úprava podloží štěrkodrtí ŠD fr. 0-32 v tl. 200mm, viz. příloha č.1 a 3.</t>
  </si>
  <si>
    <t>30</t>
  </si>
  <si>
    <t>987279136</t>
  </si>
  <si>
    <t>oprava chodníku, štěrkodrť ŠD fr. 0-32, viz. příloha č.3</t>
  </si>
  <si>
    <t>194+3</t>
  </si>
  <si>
    <t>31</t>
  </si>
  <si>
    <t>567122111</t>
  </si>
  <si>
    <t>Podklad ze směsi stmelené cementem SC C 8/10 (KSC I) tl 120 mm</t>
  </si>
  <si>
    <t>-311560690</t>
  </si>
  <si>
    <t>oprava vjedu, viz. příloha č.3</t>
  </si>
  <si>
    <t>32</t>
  </si>
  <si>
    <t>596211122</t>
  </si>
  <si>
    <t>Kladení zámkové dlažby komunikací pro pěší tl 60 mm skupiny B pl do 300 m2</t>
  </si>
  <si>
    <t>-1758694233</t>
  </si>
  <si>
    <t>oprava chodníku, viz. příloha č.3</t>
  </si>
  <si>
    <t>33</t>
  </si>
  <si>
    <t>59245015</t>
  </si>
  <si>
    <t>dlažba zámková profilová základní 200x165x60mm přírodní</t>
  </si>
  <si>
    <t>-812455935</t>
  </si>
  <si>
    <t>oprava chodníku- dlažba "I"+ztratné, viz. příloha č.3</t>
  </si>
  <si>
    <t>194*1,02</t>
  </si>
  <si>
    <t>34</t>
  </si>
  <si>
    <t>59245006</t>
  </si>
  <si>
    <t>dlažba skladebná betonová pro nevidomé 200x100x60mm barevná</t>
  </si>
  <si>
    <t>390569969</t>
  </si>
  <si>
    <t>oprava chodníku-varovný pás, barva červená+ztratné, viz. příloha č.3</t>
  </si>
  <si>
    <t>3*1,03</t>
  </si>
  <si>
    <t>35</t>
  </si>
  <si>
    <t>596211124</t>
  </si>
  <si>
    <t>Příplatek za kombinaci dvou barev u kladení betonových dlažeb komunikací pro pěší tl 60 mm skupiny B</t>
  </si>
  <si>
    <t>1934297505</t>
  </si>
  <si>
    <t>36</t>
  </si>
  <si>
    <t>596211220</t>
  </si>
  <si>
    <t>Kladení zámkové dlažby komunikací pro pěší tl 80 mm skupiny B pl do 50 m2</t>
  </si>
  <si>
    <t>973887529</t>
  </si>
  <si>
    <t>oprava vjezdu, viz. příloha č.3</t>
  </si>
  <si>
    <t>37</t>
  </si>
  <si>
    <t>5962113</t>
  </si>
  <si>
    <t>dlažba zámková profilová základní 200x165x80mm přírodní</t>
  </si>
  <si>
    <t>294854255</t>
  </si>
  <si>
    <t>oprava vjezdu-dlažba "I",+ ztratné,viz. příloha č.3</t>
  </si>
  <si>
    <t>27*1,03</t>
  </si>
  <si>
    <t>38</t>
  </si>
  <si>
    <t>59621131</t>
  </si>
  <si>
    <t>dlažba skladebná betonová pro nevidomé 200x100x80 mm barva červená</t>
  </si>
  <si>
    <t>-1634262228</t>
  </si>
  <si>
    <t>oprava vjezdu-varovný pás+ztratné, viz. příloha č.3</t>
  </si>
  <si>
    <t>5*1,03</t>
  </si>
  <si>
    <t>39</t>
  </si>
  <si>
    <t>596211224</t>
  </si>
  <si>
    <t>Příplatek za kombinaci dvou barev u kladení betonových dlažeb komunikací pro pěší tl 80 mm skupiny B</t>
  </si>
  <si>
    <t>-1665526243</t>
  </si>
  <si>
    <t>Ostatní konstrukce a práce, bourání</t>
  </si>
  <si>
    <t>40</t>
  </si>
  <si>
    <t>916331112</t>
  </si>
  <si>
    <t>Osazení zahradního obrubníku betonového do lože z betonu s boční opěrou</t>
  </si>
  <si>
    <t>-1337348991</t>
  </si>
  <si>
    <t>osazený do betonového lože C20/25nXF3 s opěrou, viz. příloha č.3</t>
  </si>
  <si>
    <t>88</t>
  </si>
  <si>
    <t>41</t>
  </si>
  <si>
    <t>59217011</t>
  </si>
  <si>
    <t>obrubník betonový zahradní 500x50x200mm</t>
  </si>
  <si>
    <t>1275655942</t>
  </si>
  <si>
    <t>+ ztratné,barva přírodní, viz. příloha č.3</t>
  </si>
  <si>
    <t>88*1,01</t>
  </si>
  <si>
    <t>42</t>
  </si>
  <si>
    <t>58317925</t>
  </si>
  <si>
    <t>43</t>
  </si>
  <si>
    <t>59217012</t>
  </si>
  <si>
    <t>obrubník betonový zahradní 500x80x250mm</t>
  </si>
  <si>
    <t>524963044</t>
  </si>
  <si>
    <t>+ztratné,barva přírodní, viz. příloha č.3</t>
  </si>
  <si>
    <t>16*1,01</t>
  </si>
  <si>
    <t>44</t>
  </si>
  <si>
    <t>919726121</t>
  </si>
  <si>
    <t>Geotextilie pro ochranu, separaci a filtraci netkaná měrná hmotnost do 200 g/m2</t>
  </si>
  <si>
    <t>1470452776</t>
  </si>
  <si>
    <t>odvodnění vrstvy nad nepropustným podkladem, viz. příloha č.1 a 3.</t>
  </si>
  <si>
    <t>45</t>
  </si>
  <si>
    <t>920</t>
  </si>
  <si>
    <t>Plastové kabelové žlaby z tvrzeného plastu se zákrytem</t>
  </si>
  <si>
    <t>-1080992262</t>
  </si>
  <si>
    <t>montáž+dodávka, viz. příloha č.1</t>
  </si>
  <si>
    <t>46</t>
  </si>
  <si>
    <t>921</t>
  </si>
  <si>
    <t>Vyčištění stávajících uličních vpustí</t>
  </si>
  <si>
    <t>kus</t>
  </si>
  <si>
    <t>-2125825969</t>
  </si>
  <si>
    <t>vyčištění+doprava</t>
  </si>
  <si>
    <t>998</t>
  </si>
  <si>
    <t>Přesun hmot</t>
  </si>
  <si>
    <t>47</t>
  </si>
  <si>
    <t>998223011</t>
  </si>
  <si>
    <t>Přesun hmot pro pozemní komunikace s krytem dlážděným</t>
  </si>
  <si>
    <t>-351184501</t>
  </si>
  <si>
    <t>48</t>
  </si>
  <si>
    <t>998223091</t>
  </si>
  <si>
    <t>Příplatek k přesunu hmot pro pozemní komunikace s krytem dlážděným za zvětšený přesun do 1000 m</t>
  </si>
  <si>
    <t>-99944571</t>
  </si>
  <si>
    <t>PSV</t>
  </si>
  <si>
    <t>Práce a dodávky PSV</t>
  </si>
  <si>
    <t>711</t>
  </si>
  <si>
    <t>Izolace proti vodě, vlhkosti a plynům</t>
  </si>
  <si>
    <t>711161212</t>
  </si>
  <si>
    <t>Izolace proti zemní vlhkosti nopovou fólií svislá, nopek v 8,0 mm, tl do 0,6 mm</t>
  </si>
  <si>
    <t>-206441703</t>
  </si>
  <si>
    <t>mezi chodníkem a objektem či podezdívkou, viz. příloha č.3.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</si>
  <si>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</si>
  <si>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</si>
  <si>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</si>
  <si>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</si>
  <si>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</si>
  <si>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</si>
  <si>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</si>
  <si>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</si>
  <si>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</si>
  <si>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</si>
  <si>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</si>
  <si>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</si>
  <si>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</si>
  <si>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</si>
  <si>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</si>
  <si>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-166134629</t>
  </si>
  <si>
    <t>012303000</t>
  </si>
  <si>
    <t>Geodetické práce po výstavbě</t>
  </si>
  <si>
    <t>1772905703</t>
  </si>
  <si>
    <t>013254000</t>
  </si>
  <si>
    <t>Dokumentace skutečného provedení stavby</t>
  </si>
  <si>
    <t>564749477</t>
  </si>
  <si>
    <t>VRN3</t>
  </si>
  <si>
    <t>Zařízení staveniště</t>
  </si>
  <si>
    <t>030001000</t>
  </si>
  <si>
    <t>-1053541035</t>
  </si>
  <si>
    <t>stavební buňky, toiky, napojení na inž.sítě atd.</t>
  </si>
  <si>
    <t>034002000</t>
  </si>
  <si>
    <t>Zabezpečení staveniště</t>
  </si>
  <si>
    <t>-1320987473</t>
  </si>
  <si>
    <t>zabezpečení staveniště v souladu s nařízením vlády 591/2006Sb.</t>
  </si>
  <si>
    <t>VRN4</t>
  </si>
  <si>
    <t>Inženýrská činnost</t>
  </si>
  <si>
    <t>043134000</t>
  </si>
  <si>
    <t>Zkoušky zatěžovací</t>
  </si>
  <si>
    <t>1950051135</t>
  </si>
  <si>
    <t>VRN7</t>
  </si>
  <si>
    <t>Provozní vlivy</t>
  </si>
  <si>
    <t>072002000</t>
  </si>
  <si>
    <t>Silniční provoz</t>
  </si>
  <si>
    <t>-1813647437</t>
  </si>
  <si>
    <t>dopravní značení</t>
  </si>
  <si>
    <t>VRN9</t>
  </si>
  <si>
    <t>Ostatní náklady</t>
  </si>
  <si>
    <t>091003000</t>
  </si>
  <si>
    <t>Ostatní náklady bez rozlišení</t>
  </si>
  <si>
    <t>-932184867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</si>
</sst>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14/19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Rychnov nad Kněžnou, Oprava chodníku v ulici Hrdinů odboje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Rychnov nad Knežnou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12. 2. 2019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>VIAPROJEKT s.r.o. HK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33</v>
      </c>
      <c r="AJ90" s="38"/>
      <c r="AK90" s="38"/>
      <c r="AL90" s="38"/>
      <c r="AM90" s="74" t="str">
        <f>IF(E20="","",E20)</f>
        <v>B.Burešová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ROUND(AG95+AG98,2)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ROUND(AS95+AS98,2)</f>
        <v>0</v>
      </c>
      <c r="AT94" s="108">
        <f>ROUND(SUM(AV94:AW94),2)</f>
        <v>0</v>
      </c>
      <c r="AU94" s="109">
        <f>ROUND(AU95+AU98,5)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ROUND(AZ95+AZ98,2)</f>
        <v>0</v>
      </c>
      <c r="BA94" s="108">
        <f>ROUND(BA95+BA98,2)</f>
        <v>0</v>
      </c>
      <c r="BB94" s="108">
        <f>ROUND(BB95+BB98,2)</f>
        <v>0</v>
      </c>
      <c r="BC94" s="108">
        <f>ROUND(BC95+BC98,2)</f>
        <v>0</v>
      </c>
      <c r="BD94" s="110">
        <f>ROUND(BD95+BD98,2)</f>
        <v>0</v>
      </c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16.5" customHeight="1">
      <c r="B95" s="113"/>
      <c r="C95" s="114"/>
      <c r="D95" s="115" t="s">
        <v>80</v>
      </c>
      <c r="E95" s="115"/>
      <c r="F95" s="115"/>
      <c r="G95" s="115"/>
      <c r="H95" s="115"/>
      <c r="I95" s="116"/>
      <c r="J95" s="115" t="s">
        <v>81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ROUND(SUM(AG96:AG97),2)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82</v>
      </c>
      <c r="AR95" s="120"/>
      <c r="AS95" s="121">
        <f>ROUND(SUM(AS96:AS97),2)</f>
        <v>0</v>
      </c>
      <c r="AT95" s="122">
        <f>ROUND(SUM(AV95:AW95),2)</f>
        <v>0</v>
      </c>
      <c r="AU95" s="123">
        <f>ROUND(SUM(AU96:AU97),5)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ROUND(SUM(AZ96:AZ97),2)</f>
        <v>0</v>
      </c>
      <c r="BA95" s="122">
        <f>ROUND(SUM(BA96:BA97),2)</f>
        <v>0</v>
      </c>
      <c r="BB95" s="122">
        <f>ROUND(SUM(BB96:BB97),2)</f>
        <v>0</v>
      </c>
      <c r="BC95" s="122">
        <f>ROUND(SUM(BC96:BC97),2)</f>
        <v>0</v>
      </c>
      <c r="BD95" s="124">
        <f>ROUND(SUM(BD96:BD97),2)</f>
        <v>0</v>
      </c>
      <c r="BS95" s="125" t="s">
        <v>75</v>
      </c>
      <c r="BT95" s="125" t="s">
        <v>83</v>
      </c>
      <c r="BU95" s="125" t="s">
        <v>77</v>
      </c>
      <c r="BV95" s="125" t="s">
        <v>78</v>
      </c>
      <c r="BW95" s="125" t="s">
        <v>84</v>
      </c>
      <c r="BX95" s="125" t="s">
        <v>5</v>
      </c>
      <c r="CL95" s="125" t="s">
        <v>1</v>
      </c>
      <c r="CM95" s="125" t="s">
        <v>85</v>
      </c>
    </row>
    <row r="96" s="3" customFormat="1" ht="16.5" customHeight="1">
      <c r="A96" s="126" t="s">
        <v>86</v>
      </c>
      <c r="B96" s="64"/>
      <c r="C96" s="127"/>
      <c r="D96" s="127"/>
      <c r="E96" s="128" t="s">
        <v>87</v>
      </c>
      <c r="F96" s="128"/>
      <c r="G96" s="128"/>
      <c r="H96" s="128"/>
      <c r="I96" s="128"/>
      <c r="J96" s="127"/>
      <c r="K96" s="128" t="s">
        <v>88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'a - Příprava území'!J32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89</v>
      </c>
      <c r="AR96" s="66"/>
      <c r="AS96" s="131">
        <v>0</v>
      </c>
      <c r="AT96" s="132">
        <f>ROUND(SUM(AV96:AW96),2)</f>
        <v>0</v>
      </c>
      <c r="AU96" s="133">
        <f>'a - Příprava území'!P123</f>
        <v>0</v>
      </c>
      <c r="AV96" s="132">
        <f>'a - Příprava území'!J35</f>
        <v>0</v>
      </c>
      <c r="AW96" s="132">
        <f>'a - Příprava území'!J36</f>
        <v>0</v>
      </c>
      <c r="AX96" s="132">
        <f>'a - Příprava území'!J37</f>
        <v>0</v>
      </c>
      <c r="AY96" s="132">
        <f>'a - Příprava území'!J38</f>
        <v>0</v>
      </c>
      <c r="AZ96" s="132">
        <f>'a - Příprava území'!F35</f>
        <v>0</v>
      </c>
      <c r="BA96" s="132">
        <f>'a - Příprava území'!F36</f>
        <v>0</v>
      </c>
      <c r="BB96" s="132">
        <f>'a - Příprava území'!F37</f>
        <v>0</v>
      </c>
      <c r="BC96" s="132">
        <f>'a - Příprava území'!F38</f>
        <v>0</v>
      </c>
      <c r="BD96" s="134">
        <f>'a - Příprava území'!F39</f>
        <v>0</v>
      </c>
      <c r="BT96" s="135" t="s">
        <v>85</v>
      </c>
      <c r="BV96" s="135" t="s">
        <v>78</v>
      </c>
      <c r="BW96" s="135" t="s">
        <v>90</v>
      </c>
      <c r="BX96" s="135" t="s">
        <v>84</v>
      </c>
      <c r="CL96" s="135" t="s">
        <v>1</v>
      </c>
    </row>
    <row r="97" s="3" customFormat="1" ht="16.5" customHeight="1">
      <c r="A97" s="126" t="s">
        <v>86</v>
      </c>
      <c r="B97" s="64"/>
      <c r="C97" s="127"/>
      <c r="D97" s="127"/>
      <c r="E97" s="128" t="s">
        <v>91</v>
      </c>
      <c r="F97" s="128"/>
      <c r="G97" s="128"/>
      <c r="H97" s="128"/>
      <c r="I97" s="128"/>
      <c r="J97" s="127"/>
      <c r="K97" s="128" t="s">
        <v>92</v>
      </c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9">
        <f>'b - Návrh'!J32</f>
        <v>0</v>
      </c>
      <c r="AH97" s="127"/>
      <c r="AI97" s="127"/>
      <c r="AJ97" s="127"/>
      <c r="AK97" s="127"/>
      <c r="AL97" s="127"/>
      <c r="AM97" s="127"/>
      <c r="AN97" s="129">
        <f>SUM(AG97,AT97)</f>
        <v>0</v>
      </c>
      <c r="AO97" s="127"/>
      <c r="AP97" s="127"/>
      <c r="AQ97" s="130" t="s">
        <v>89</v>
      </c>
      <c r="AR97" s="66"/>
      <c r="AS97" s="131">
        <v>0</v>
      </c>
      <c r="AT97" s="132">
        <f>ROUND(SUM(AV97:AW97),2)</f>
        <v>0</v>
      </c>
      <c r="AU97" s="133">
        <f>'b - Návrh'!P127</f>
        <v>0</v>
      </c>
      <c r="AV97" s="132">
        <f>'b - Návrh'!J35</f>
        <v>0</v>
      </c>
      <c r="AW97" s="132">
        <f>'b - Návrh'!J36</f>
        <v>0</v>
      </c>
      <c r="AX97" s="132">
        <f>'b - Návrh'!J37</f>
        <v>0</v>
      </c>
      <c r="AY97" s="132">
        <f>'b - Návrh'!J38</f>
        <v>0</v>
      </c>
      <c r="AZ97" s="132">
        <f>'b - Návrh'!F35</f>
        <v>0</v>
      </c>
      <c r="BA97" s="132">
        <f>'b - Návrh'!F36</f>
        <v>0</v>
      </c>
      <c r="BB97" s="132">
        <f>'b - Návrh'!F37</f>
        <v>0</v>
      </c>
      <c r="BC97" s="132">
        <f>'b - Návrh'!F38</f>
        <v>0</v>
      </c>
      <c r="BD97" s="134">
        <f>'b - Návrh'!F39</f>
        <v>0</v>
      </c>
      <c r="BT97" s="135" t="s">
        <v>85</v>
      </c>
      <c r="BV97" s="135" t="s">
        <v>78</v>
      </c>
      <c r="BW97" s="135" t="s">
        <v>93</v>
      </c>
      <c r="BX97" s="135" t="s">
        <v>84</v>
      </c>
      <c r="CL97" s="135" t="s">
        <v>1</v>
      </c>
    </row>
    <row r="98" s="6" customFormat="1" ht="16.5" customHeight="1">
      <c r="A98" s="126" t="s">
        <v>86</v>
      </c>
      <c r="B98" s="113"/>
      <c r="C98" s="114"/>
      <c r="D98" s="115" t="s">
        <v>94</v>
      </c>
      <c r="E98" s="115"/>
      <c r="F98" s="115"/>
      <c r="G98" s="115"/>
      <c r="H98" s="115"/>
      <c r="I98" s="116"/>
      <c r="J98" s="115" t="s">
        <v>95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8">
        <f>'B - Vedlejší a ostatní ná...'!J30</f>
        <v>0</v>
      </c>
      <c r="AH98" s="116"/>
      <c r="AI98" s="116"/>
      <c r="AJ98" s="116"/>
      <c r="AK98" s="116"/>
      <c r="AL98" s="116"/>
      <c r="AM98" s="116"/>
      <c r="AN98" s="118">
        <f>SUM(AG98,AT98)</f>
        <v>0</v>
      </c>
      <c r="AO98" s="116"/>
      <c r="AP98" s="116"/>
      <c r="AQ98" s="119" t="s">
        <v>82</v>
      </c>
      <c r="AR98" s="120"/>
      <c r="AS98" s="136">
        <v>0</v>
      </c>
      <c r="AT98" s="137">
        <f>ROUND(SUM(AV98:AW98),2)</f>
        <v>0</v>
      </c>
      <c r="AU98" s="138">
        <f>'B - Vedlejší a ostatní ná...'!P122</f>
        <v>0</v>
      </c>
      <c r="AV98" s="137">
        <f>'B - Vedlejší a ostatní ná...'!J33</f>
        <v>0</v>
      </c>
      <c r="AW98" s="137">
        <f>'B - Vedlejší a ostatní ná...'!J34</f>
        <v>0</v>
      </c>
      <c r="AX98" s="137">
        <f>'B - Vedlejší a ostatní ná...'!J35</f>
        <v>0</v>
      </c>
      <c r="AY98" s="137">
        <f>'B - Vedlejší a ostatní ná...'!J36</f>
        <v>0</v>
      </c>
      <c r="AZ98" s="137">
        <f>'B - Vedlejší a ostatní ná...'!F33</f>
        <v>0</v>
      </c>
      <c r="BA98" s="137">
        <f>'B - Vedlejší a ostatní ná...'!F34</f>
        <v>0</v>
      </c>
      <c r="BB98" s="137">
        <f>'B - Vedlejší a ostatní ná...'!F35</f>
        <v>0</v>
      </c>
      <c r="BC98" s="137">
        <f>'B - Vedlejší a ostatní ná...'!F36</f>
        <v>0</v>
      </c>
      <c r="BD98" s="139">
        <f>'B - Vedlejší a ostatní ná...'!F37</f>
        <v>0</v>
      </c>
      <c r="BT98" s="125" t="s">
        <v>83</v>
      </c>
      <c r="BV98" s="125" t="s">
        <v>78</v>
      </c>
      <c r="BW98" s="125" t="s">
        <v>96</v>
      </c>
      <c r="BX98" s="125" t="s">
        <v>5</v>
      </c>
      <c r="CL98" s="125" t="s">
        <v>1</v>
      </c>
      <c r="CM98" s="125" t="s">
        <v>85</v>
      </c>
    </row>
    <row r="99" s="1" customFormat="1" ht="30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42"/>
    </row>
  </sheetData>
  <sheetProtection sheet="1" formatColumns="0" formatRows="0" objects="1" scenarios="1" spinCount="100000" saltValue="dl1a6UnnTCk//BtedexlxBtJuNpFBVnn44ZwHyVy+U3a/5apnvgHSlc1rM9ep7hvq0qRoAsJXhzSMhat6PYBmA==" hashValue="VfTrLGMwAjjaJBIfbyXCP+yJFvf52suv5/avoXkJ8wF9O/6ApBP4Xi/LBEyeOTshkhe2TEIAFjVqVa80WJefpA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E96:I96"/>
    <mergeCell ref="K96:AF96"/>
    <mergeCell ref="E97:I97"/>
    <mergeCell ref="K97:AF97"/>
    <mergeCell ref="D98:H98"/>
    <mergeCell ref="J98:AF98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97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Rychnov nad Kněžnou, Oprava chodníku v ulici Hrdinů odboje</v>
      </c>
      <c r="F7" s="146"/>
      <c r="G7" s="146"/>
      <c r="H7" s="146"/>
      <c r="L7" s="19"/>
    </row>
    <row r="8" ht="12" customHeight="1">
      <c r="B8" s="19"/>
      <c r="D8" s="146" t="s">
        <v>98</v>
      </c>
      <c r="L8" s="19"/>
    </row>
    <row r="9" s="1" customFormat="1" ht="16.5" customHeight="1">
      <c r="B9" s="42"/>
      <c r="E9" s="147" t="s">
        <v>99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100</v>
      </c>
      <c r="I10" s="148"/>
      <c r="L10" s="42"/>
    </row>
    <row r="11" s="1" customFormat="1" ht="36.96" customHeight="1">
      <c r="B11" s="42"/>
      <c r="E11" s="149" t="s">
        <v>101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12. 2. 2019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tr">
        <f>IF('Rekapitulace stavby'!AN10="","",'Rekapitulace stavby'!AN10)</f>
        <v/>
      </c>
      <c r="L16" s="42"/>
    </row>
    <row r="17" s="1" customFormat="1" ht="18" customHeight="1">
      <c r="B17" s="42"/>
      <c r="E17" s="135" t="str">
        <f>IF('Rekapitulace stavby'!E11="","",'Rekapitulace stavby'!E11)</f>
        <v xml:space="preserve"> </v>
      </c>
      <c r="I17" s="150" t="s">
        <v>27</v>
      </c>
      <c r="J17" s="135" t="str">
        <f>IF('Rekapitulace stavby'!AN11="","",'Rekapitulace stavby'!AN11)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34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ROUND(J123,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ROUND((SUM(BE123:BE174)),  2)</f>
        <v>0</v>
      </c>
      <c r="I35" s="162">
        <v>0.20999999999999999</v>
      </c>
      <c r="J35" s="161">
        <f>ROUND(((SUM(BE123:BE174))*I35),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ROUND((SUM(BF123:BF174)),  2)</f>
        <v>0</v>
      </c>
      <c r="I36" s="162">
        <v>0.14999999999999999</v>
      </c>
      <c r="J36" s="161">
        <f>ROUND(((SUM(BF123:BF174))*I36),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ROUND((SUM(BG123:BG174)),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ROUND((SUM(BH123:BH174)),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ROUND((SUM(BI123:BI174)),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102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Rychnov nad Kněžnou, Oprava chodníku v ulici Hrdinů odboje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98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99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100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a - Příprava území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Rychnov nad Knežnou</v>
      </c>
      <c r="G91" s="38"/>
      <c r="H91" s="38"/>
      <c r="I91" s="150" t="s">
        <v>22</v>
      </c>
      <c r="J91" s="73" t="str">
        <f>IF(J14="","",J14)</f>
        <v>12. 2. 2019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27.9" customHeight="1">
      <c r="B93" s="37"/>
      <c r="C93" s="31" t="s">
        <v>24</v>
      </c>
      <c r="D93" s="38"/>
      <c r="E93" s="38"/>
      <c r="F93" s="26" t="str">
        <f>E17</f>
        <v xml:space="preserve"> </v>
      </c>
      <c r="G93" s="38"/>
      <c r="H93" s="38"/>
      <c r="I93" s="150" t="s">
        <v>30</v>
      </c>
      <c r="J93" s="35" t="str">
        <f>E23</f>
        <v>VIAPROJEKT s.r.o. HK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B.Burešová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103</v>
      </c>
      <c r="D96" s="187"/>
      <c r="E96" s="187"/>
      <c r="F96" s="187"/>
      <c r="G96" s="187"/>
      <c r="H96" s="187"/>
      <c r="I96" s="188"/>
      <c r="J96" s="189" t="s">
        <v>104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105</v>
      </c>
      <c r="D98" s="38"/>
      <c r="E98" s="38"/>
      <c r="F98" s="38"/>
      <c r="G98" s="38"/>
      <c r="H98" s="38"/>
      <c r="I98" s="148"/>
      <c r="J98" s="104">
        <f>J123</f>
        <v>0</v>
      </c>
      <c r="K98" s="38"/>
      <c r="L98" s="42"/>
      <c r="AU98" s="16" t="s">
        <v>106</v>
      </c>
    </row>
    <row r="99" s="8" customFormat="1" ht="24.96" customHeight="1">
      <c r="B99" s="191"/>
      <c r="C99" s="192"/>
      <c r="D99" s="193" t="s">
        <v>107</v>
      </c>
      <c r="E99" s="194"/>
      <c r="F99" s="194"/>
      <c r="G99" s="194"/>
      <c r="H99" s="194"/>
      <c r="I99" s="195"/>
      <c r="J99" s="196">
        <f>J124</f>
        <v>0</v>
      </c>
      <c r="K99" s="192"/>
      <c r="L99" s="197"/>
    </row>
    <row r="100" s="9" customFormat="1" ht="19.92" customHeight="1">
      <c r="B100" s="198"/>
      <c r="C100" s="127"/>
      <c r="D100" s="199" t="s">
        <v>108</v>
      </c>
      <c r="E100" s="200"/>
      <c r="F100" s="200"/>
      <c r="G100" s="200"/>
      <c r="H100" s="200"/>
      <c r="I100" s="201"/>
      <c r="J100" s="202">
        <f>J125</f>
        <v>0</v>
      </c>
      <c r="K100" s="127"/>
      <c r="L100" s="203"/>
    </row>
    <row r="101" s="9" customFormat="1" ht="19.92" customHeight="1">
      <c r="B101" s="198"/>
      <c r="C101" s="127"/>
      <c r="D101" s="199" t="s">
        <v>109</v>
      </c>
      <c r="E101" s="200"/>
      <c r="F101" s="200"/>
      <c r="G101" s="200"/>
      <c r="H101" s="200"/>
      <c r="I101" s="201"/>
      <c r="J101" s="202">
        <f>J142</f>
        <v>0</v>
      </c>
      <c r="K101" s="127"/>
      <c r="L101" s="203"/>
    </row>
    <row r="102" s="1" customFormat="1" ht="21.84" customHeight="1">
      <c r="B102" s="37"/>
      <c r="C102" s="38"/>
      <c r="D102" s="38"/>
      <c r="E102" s="38"/>
      <c r="F102" s="38"/>
      <c r="G102" s="38"/>
      <c r="H102" s="38"/>
      <c r="I102" s="148"/>
      <c r="J102" s="38"/>
      <c r="K102" s="38"/>
      <c r="L102" s="42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181"/>
      <c r="J103" s="61"/>
      <c r="K103" s="61"/>
      <c r="L103" s="42"/>
    </row>
    <row r="107" s="1" customFormat="1" ht="6.96" customHeight="1">
      <c r="B107" s="62"/>
      <c r="C107" s="63"/>
      <c r="D107" s="63"/>
      <c r="E107" s="63"/>
      <c r="F107" s="63"/>
      <c r="G107" s="63"/>
      <c r="H107" s="63"/>
      <c r="I107" s="184"/>
      <c r="J107" s="63"/>
      <c r="K107" s="63"/>
      <c r="L107" s="42"/>
    </row>
    <row r="108" s="1" customFormat="1" ht="24.96" customHeight="1">
      <c r="B108" s="37"/>
      <c r="C108" s="22" t="s">
        <v>110</v>
      </c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12" customHeight="1">
      <c r="B110" s="37"/>
      <c r="C110" s="31" t="s">
        <v>16</v>
      </c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6.5" customHeight="1">
      <c r="B111" s="37"/>
      <c r="C111" s="38"/>
      <c r="D111" s="38"/>
      <c r="E111" s="185" t="str">
        <f>E7</f>
        <v>Rychnov nad Kněžnou, Oprava chodníku v ulici Hrdinů odboje</v>
      </c>
      <c r="F111" s="31"/>
      <c r="G111" s="31"/>
      <c r="H111" s="31"/>
      <c r="I111" s="148"/>
      <c r="J111" s="38"/>
      <c r="K111" s="38"/>
      <c r="L111" s="42"/>
    </row>
    <row r="112" ht="12" customHeight="1">
      <c r="B112" s="20"/>
      <c r="C112" s="31" t="s">
        <v>98</v>
      </c>
      <c r="D112" s="21"/>
      <c r="E112" s="21"/>
      <c r="F112" s="21"/>
      <c r="G112" s="21"/>
      <c r="H112" s="21"/>
      <c r="I112" s="140"/>
      <c r="J112" s="21"/>
      <c r="K112" s="21"/>
      <c r="L112" s="19"/>
    </row>
    <row r="113" s="1" customFormat="1" ht="16.5" customHeight="1">
      <c r="B113" s="37"/>
      <c r="C113" s="38"/>
      <c r="D113" s="38"/>
      <c r="E113" s="185" t="s">
        <v>99</v>
      </c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1" t="s">
        <v>100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6.5" customHeight="1">
      <c r="B115" s="37"/>
      <c r="C115" s="38"/>
      <c r="D115" s="38"/>
      <c r="E115" s="70" t="str">
        <f>E11</f>
        <v>a - Příprava území</v>
      </c>
      <c r="F115" s="38"/>
      <c r="G115" s="38"/>
      <c r="H115" s="38"/>
      <c r="I115" s="14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2" customHeight="1">
      <c r="B117" s="37"/>
      <c r="C117" s="31" t="s">
        <v>20</v>
      </c>
      <c r="D117" s="38"/>
      <c r="E117" s="38"/>
      <c r="F117" s="26" t="str">
        <f>F14</f>
        <v>Rychnov nad Knežnou</v>
      </c>
      <c r="G117" s="38"/>
      <c r="H117" s="38"/>
      <c r="I117" s="150" t="s">
        <v>22</v>
      </c>
      <c r="J117" s="73" t="str">
        <f>IF(J14="","",J14)</f>
        <v>12. 2. 2019</v>
      </c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27.9" customHeight="1">
      <c r="B119" s="37"/>
      <c r="C119" s="31" t="s">
        <v>24</v>
      </c>
      <c r="D119" s="38"/>
      <c r="E119" s="38"/>
      <c r="F119" s="26" t="str">
        <f>E17</f>
        <v xml:space="preserve"> </v>
      </c>
      <c r="G119" s="38"/>
      <c r="H119" s="38"/>
      <c r="I119" s="150" t="s">
        <v>30</v>
      </c>
      <c r="J119" s="35" t="str">
        <f>E23</f>
        <v>VIAPROJEKT s.r.o. HK</v>
      </c>
      <c r="K119" s="38"/>
      <c r="L119" s="42"/>
    </row>
    <row r="120" s="1" customFormat="1" ht="15.15" customHeight="1">
      <c r="B120" s="37"/>
      <c r="C120" s="31" t="s">
        <v>28</v>
      </c>
      <c r="D120" s="38"/>
      <c r="E120" s="38"/>
      <c r="F120" s="26" t="str">
        <f>IF(E20="","",E20)</f>
        <v>Vyplň údaj</v>
      </c>
      <c r="G120" s="38"/>
      <c r="H120" s="38"/>
      <c r="I120" s="150" t="s">
        <v>33</v>
      </c>
      <c r="J120" s="35" t="str">
        <f>E26</f>
        <v>B.Burešová</v>
      </c>
      <c r="K120" s="38"/>
      <c r="L120" s="42"/>
    </row>
    <row r="121" s="1" customFormat="1" ht="10.32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0" customFormat="1" ht="29.28" customHeight="1">
      <c r="B122" s="204"/>
      <c r="C122" s="205" t="s">
        <v>111</v>
      </c>
      <c r="D122" s="206" t="s">
        <v>61</v>
      </c>
      <c r="E122" s="206" t="s">
        <v>57</v>
      </c>
      <c r="F122" s="206" t="s">
        <v>58</v>
      </c>
      <c r="G122" s="206" t="s">
        <v>112</v>
      </c>
      <c r="H122" s="206" t="s">
        <v>113</v>
      </c>
      <c r="I122" s="207" t="s">
        <v>114</v>
      </c>
      <c r="J122" s="206" t="s">
        <v>104</v>
      </c>
      <c r="K122" s="208" t="s">
        <v>115</v>
      </c>
      <c r="L122" s="209"/>
      <c r="M122" s="94" t="s">
        <v>1</v>
      </c>
      <c r="N122" s="95" t="s">
        <v>40</v>
      </c>
      <c r="O122" s="95" t="s">
        <v>116</v>
      </c>
      <c r="P122" s="95" t="s">
        <v>117</v>
      </c>
      <c r="Q122" s="95" t="s">
        <v>118</v>
      </c>
      <c r="R122" s="95" t="s">
        <v>119</v>
      </c>
      <c r="S122" s="95" t="s">
        <v>120</v>
      </c>
      <c r="T122" s="96" t="s">
        <v>121</v>
      </c>
    </row>
    <row r="123" s="1" customFormat="1" ht="22.8" customHeight="1">
      <c r="B123" s="37"/>
      <c r="C123" s="101" t="s">
        <v>122</v>
      </c>
      <c r="D123" s="38"/>
      <c r="E123" s="38"/>
      <c r="F123" s="38"/>
      <c r="G123" s="38"/>
      <c r="H123" s="38"/>
      <c r="I123" s="148"/>
      <c r="J123" s="210">
        <f>BK123</f>
        <v>0</v>
      </c>
      <c r="K123" s="38"/>
      <c r="L123" s="42"/>
      <c r="M123" s="97"/>
      <c r="N123" s="98"/>
      <c r="O123" s="98"/>
      <c r="P123" s="211">
        <f>P124</f>
        <v>0</v>
      </c>
      <c r="Q123" s="98"/>
      <c r="R123" s="211">
        <f>R124</f>
        <v>0</v>
      </c>
      <c r="S123" s="98"/>
      <c r="T123" s="212">
        <f>T124</f>
        <v>163.98000000000002</v>
      </c>
      <c r="AT123" s="16" t="s">
        <v>75</v>
      </c>
      <c r="AU123" s="16" t="s">
        <v>106</v>
      </c>
      <c r="BK123" s="213">
        <f>BK124</f>
        <v>0</v>
      </c>
    </row>
    <row r="124" s="11" customFormat="1" ht="25.92" customHeight="1">
      <c r="B124" s="214"/>
      <c r="C124" s="215"/>
      <c r="D124" s="216" t="s">
        <v>75</v>
      </c>
      <c r="E124" s="217" t="s">
        <v>123</v>
      </c>
      <c r="F124" s="217" t="s">
        <v>124</v>
      </c>
      <c r="G124" s="215"/>
      <c r="H124" s="215"/>
      <c r="I124" s="218"/>
      <c r="J124" s="219">
        <f>BK124</f>
        <v>0</v>
      </c>
      <c r="K124" s="215"/>
      <c r="L124" s="220"/>
      <c r="M124" s="221"/>
      <c r="N124" s="222"/>
      <c r="O124" s="222"/>
      <c r="P124" s="223">
        <f>P125+P142</f>
        <v>0</v>
      </c>
      <c r="Q124" s="222"/>
      <c r="R124" s="223">
        <f>R125+R142</f>
        <v>0</v>
      </c>
      <c r="S124" s="222"/>
      <c r="T124" s="224">
        <f>T125+T142</f>
        <v>163.98000000000002</v>
      </c>
      <c r="AR124" s="225" t="s">
        <v>83</v>
      </c>
      <c r="AT124" s="226" t="s">
        <v>75</v>
      </c>
      <c r="AU124" s="226" t="s">
        <v>76</v>
      </c>
      <c r="AY124" s="225" t="s">
        <v>125</v>
      </c>
      <c r="BK124" s="227">
        <f>BK125+BK142</f>
        <v>0</v>
      </c>
    </row>
    <row r="125" s="11" customFormat="1" ht="22.8" customHeight="1">
      <c r="B125" s="214"/>
      <c r="C125" s="215"/>
      <c r="D125" s="216" t="s">
        <v>75</v>
      </c>
      <c r="E125" s="228" t="s">
        <v>83</v>
      </c>
      <c r="F125" s="228" t="s">
        <v>126</v>
      </c>
      <c r="G125" s="215"/>
      <c r="H125" s="215"/>
      <c r="I125" s="218"/>
      <c r="J125" s="229">
        <f>BK125</f>
        <v>0</v>
      </c>
      <c r="K125" s="215"/>
      <c r="L125" s="220"/>
      <c r="M125" s="221"/>
      <c r="N125" s="222"/>
      <c r="O125" s="222"/>
      <c r="P125" s="223">
        <f>SUM(P126:P141)</f>
        <v>0</v>
      </c>
      <c r="Q125" s="222"/>
      <c r="R125" s="223">
        <f>SUM(R126:R141)</f>
        <v>0</v>
      </c>
      <c r="S125" s="222"/>
      <c r="T125" s="224">
        <f>SUM(T126:T141)</f>
        <v>163.98000000000002</v>
      </c>
      <c r="AR125" s="225" t="s">
        <v>83</v>
      </c>
      <c r="AT125" s="226" t="s">
        <v>75</v>
      </c>
      <c r="AU125" s="226" t="s">
        <v>83</v>
      </c>
      <c r="AY125" s="225" t="s">
        <v>125</v>
      </c>
      <c r="BK125" s="227">
        <f>SUM(BK126:BK141)</f>
        <v>0</v>
      </c>
    </row>
    <row r="126" s="1" customFormat="1" ht="24" customHeight="1">
      <c r="B126" s="37"/>
      <c r="C126" s="230" t="s">
        <v>83</v>
      </c>
      <c r="D126" s="230" t="s">
        <v>127</v>
      </c>
      <c r="E126" s="231" t="s">
        <v>128</v>
      </c>
      <c r="F126" s="232" t="s">
        <v>129</v>
      </c>
      <c r="G126" s="233" t="s">
        <v>130</v>
      </c>
      <c r="H126" s="234">
        <v>229</v>
      </c>
      <c r="I126" s="235"/>
      <c r="J126" s="236">
        <f>ROUND(I126*H126,2)</f>
        <v>0</v>
      </c>
      <c r="K126" s="232" t="s">
        <v>131</v>
      </c>
      <c r="L126" s="42"/>
      <c r="M126" s="237" t="s">
        <v>1</v>
      </c>
      <c r="N126" s="238" t="s">
        <v>41</v>
      </c>
      <c r="O126" s="85"/>
      <c r="P126" s="239">
        <f>O126*H126</f>
        <v>0</v>
      </c>
      <c r="Q126" s="239">
        <v>0</v>
      </c>
      <c r="R126" s="239">
        <f>Q126*H126</f>
        <v>0</v>
      </c>
      <c r="S126" s="239">
        <v>0.26000000000000001</v>
      </c>
      <c r="T126" s="240">
        <f>S126*H126</f>
        <v>59.539999999999999</v>
      </c>
      <c r="AR126" s="241" t="s">
        <v>132</v>
      </c>
      <c r="AT126" s="241" t="s">
        <v>127</v>
      </c>
      <c r="AU126" s="241" t="s">
        <v>85</v>
      </c>
      <c r="AY126" s="16" t="s">
        <v>125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6" t="s">
        <v>83</v>
      </c>
      <c r="BK126" s="242">
        <f>ROUND(I126*H126,2)</f>
        <v>0</v>
      </c>
      <c r="BL126" s="16" t="s">
        <v>132</v>
      </c>
      <c r="BM126" s="241" t="s">
        <v>133</v>
      </c>
    </row>
    <row r="127" s="12" customFormat="1">
      <c r="B127" s="243"/>
      <c r="C127" s="244"/>
      <c r="D127" s="245" t="s">
        <v>134</v>
      </c>
      <c r="E127" s="246" t="s">
        <v>1</v>
      </c>
      <c r="F127" s="247" t="s">
        <v>135</v>
      </c>
      <c r="G127" s="244"/>
      <c r="H127" s="246" t="s">
        <v>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134</v>
      </c>
      <c r="AU127" s="253" t="s">
        <v>85</v>
      </c>
      <c r="AV127" s="12" t="s">
        <v>83</v>
      </c>
      <c r="AW127" s="12" t="s">
        <v>32</v>
      </c>
      <c r="AX127" s="12" t="s">
        <v>76</v>
      </c>
      <c r="AY127" s="253" t="s">
        <v>125</v>
      </c>
    </row>
    <row r="128" s="13" customFormat="1">
      <c r="B128" s="254"/>
      <c r="C128" s="255"/>
      <c r="D128" s="245" t="s">
        <v>134</v>
      </c>
      <c r="E128" s="256" t="s">
        <v>1</v>
      </c>
      <c r="F128" s="257" t="s">
        <v>136</v>
      </c>
      <c r="G128" s="255"/>
      <c r="H128" s="258">
        <v>229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AT128" s="264" t="s">
        <v>134</v>
      </c>
      <c r="AU128" s="264" t="s">
        <v>85</v>
      </c>
      <c r="AV128" s="13" t="s">
        <v>85</v>
      </c>
      <c r="AW128" s="13" t="s">
        <v>32</v>
      </c>
      <c r="AX128" s="13" t="s">
        <v>76</v>
      </c>
      <c r="AY128" s="264" t="s">
        <v>125</v>
      </c>
    </row>
    <row r="129" s="14" customFormat="1">
      <c r="B129" s="265"/>
      <c r="C129" s="266"/>
      <c r="D129" s="245" t="s">
        <v>134</v>
      </c>
      <c r="E129" s="267" t="s">
        <v>1</v>
      </c>
      <c r="F129" s="268" t="s">
        <v>137</v>
      </c>
      <c r="G129" s="266"/>
      <c r="H129" s="269">
        <v>229</v>
      </c>
      <c r="I129" s="270"/>
      <c r="J129" s="266"/>
      <c r="K129" s="266"/>
      <c r="L129" s="271"/>
      <c r="M129" s="272"/>
      <c r="N129" s="273"/>
      <c r="O129" s="273"/>
      <c r="P129" s="273"/>
      <c r="Q129" s="273"/>
      <c r="R129" s="273"/>
      <c r="S129" s="273"/>
      <c r="T129" s="274"/>
      <c r="AT129" s="275" t="s">
        <v>134</v>
      </c>
      <c r="AU129" s="275" t="s">
        <v>85</v>
      </c>
      <c r="AV129" s="14" t="s">
        <v>132</v>
      </c>
      <c r="AW129" s="14" t="s">
        <v>32</v>
      </c>
      <c r="AX129" s="14" t="s">
        <v>83</v>
      </c>
      <c r="AY129" s="275" t="s">
        <v>125</v>
      </c>
    </row>
    <row r="130" s="1" customFormat="1" ht="24" customHeight="1">
      <c r="B130" s="37"/>
      <c r="C130" s="230" t="s">
        <v>85</v>
      </c>
      <c r="D130" s="230" t="s">
        <v>127</v>
      </c>
      <c r="E130" s="231" t="s">
        <v>138</v>
      </c>
      <c r="F130" s="232" t="s">
        <v>139</v>
      </c>
      <c r="G130" s="233" t="s">
        <v>130</v>
      </c>
      <c r="H130" s="234">
        <v>229</v>
      </c>
      <c r="I130" s="235"/>
      <c r="J130" s="236">
        <f>ROUND(I130*H130,2)</f>
        <v>0</v>
      </c>
      <c r="K130" s="232" t="s">
        <v>131</v>
      </c>
      <c r="L130" s="42"/>
      <c r="M130" s="237" t="s">
        <v>1</v>
      </c>
      <c r="N130" s="238" t="s">
        <v>41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0.44</v>
      </c>
      <c r="T130" s="240">
        <f>S130*H130</f>
        <v>100.76000000000001</v>
      </c>
      <c r="AR130" s="241" t="s">
        <v>132</v>
      </c>
      <c r="AT130" s="241" t="s">
        <v>127</v>
      </c>
      <c r="AU130" s="241" t="s">
        <v>85</v>
      </c>
      <c r="AY130" s="16" t="s">
        <v>125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83</v>
      </c>
      <c r="BK130" s="242">
        <f>ROUND(I130*H130,2)</f>
        <v>0</v>
      </c>
      <c r="BL130" s="16" t="s">
        <v>132</v>
      </c>
      <c r="BM130" s="241" t="s">
        <v>140</v>
      </c>
    </row>
    <row r="131" s="12" customFormat="1">
      <c r="B131" s="243"/>
      <c r="C131" s="244"/>
      <c r="D131" s="245" t="s">
        <v>134</v>
      </c>
      <c r="E131" s="246" t="s">
        <v>1</v>
      </c>
      <c r="F131" s="247" t="s">
        <v>141</v>
      </c>
      <c r="G131" s="244"/>
      <c r="H131" s="246" t="s">
        <v>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134</v>
      </c>
      <c r="AU131" s="253" t="s">
        <v>85</v>
      </c>
      <c r="AV131" s="12" t="s">
        <v>83</v>
      </c>
      <c r="AW131" s="12" t="s">
        <v>32</v>
      </c>
      <c r="AX131" s="12" t="s">
        <v>76</v>
      </c>
      <c r="AY131" s="253" t="s">
        <v>125</v>
      </c>
    </row>
    <row r="132" s="13" customFormat="1">
      <c r="B132" s="254"/>
      <c r="C132" s="255"/>
      <c r="D132" s="245" t="s">
        <v>134</v>
      </c>
      <c r="E132" s="256" t="s">
        <v>1</v>
      </c>
      <c r="F132" s="257" t="s">
        <v>136</v>
      </c>
      <c r="G132" s="255"/>
      <c r="H132" s="258">
        <v>229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AT132" s="264" t="s">
        <v>134</v>
      </c>
      <c r="AU132" s="264" t="s">
        <v>85</v>
      </c>
      <c r="AV132" s="13" t="s">
        <v>85</v>
      </c>
      <c r="AW132" s="13" t="s">
        <v>32</v>
      </c>
      <c r="AX132" s="13" t="s">
        <v>76</v>
      </c>
      <c r="AY132" s="264" t="s">
        <v>125</v>
      </c>
    </row>
    <row r="133" s="14" customFormat="1">
      <c r="B133" s="265"/>
      <c r="C133" s="266"/>
      <c r="D133" s="245" t="s">
        <v>134</v>
      </c>
      <c r="E133" s="267" t="s">
        <v>1</v>
      </c>
      <c r="F133" s="268" t="s">
        <v>137</v>
      </c>
      <c r="G133" s="266"/>
      <c r="H133" s="269">
        <v>229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AT133" s="275" t="s">
        <v>134</v>
      </c>
      <c r="AU133" s="275" t="s">
        <v>85</v>
      </c>
      <c r="AV133" s="14" t="s">
        <v>132</v>
      </c>
      <c r="AW133" s="14" t="s">
        <v>32</v>
      </c>
      <c r="AX133" s="14" t="s">
        <v>83</v>
      </c>
      <c r="AY133" s="275" t="s">
        <v>125</v>
      </c>
    </row>
    <row r="134" s="1" customFormat="1" ht="16.5" customHeight="1">
      <c r="B134" s="37"/>
      <c r="C134" s="230" t="s">
        <v>142</v>
      </c>
      <c r="D134" s="230" t="s">
        <v>127</v>
      </c>
      <c r="E134" s="231" t="s">
        <v>143</v>
      </c>
      <c r="F134" s="232" t="s">
        <v>144</v>
      </c>
      <c r="G134" s="233" t="s">
        <v>145</v>
      </c>
      <c r="H134" s="234">
        <v>92</v>
      </c>
      <c r="I134" s="235"/>
      <c r="J134" s="236">
        <f>ROUND(I134*H134,2)</f>
        <v>0</v>
      </c>
      <c r="K134" s="232" t="s">
        <v>131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0.040000000000000001</v>
      </c>
      <c r="T134" s="240">
        <f>S134*H134</f>
        <v>3.6800000000000002</v>
      </c>
      <c r="AR134" s="241" t="s">
        <v>132</v>
      </c>
      <c r="AT134" s="241" t="s">
        <v>127</v>
      </c>
      <c r="AU134" s="241" t="s">
        <v>85</v>
      </c>
      <c r="AY134" s="16" t="s">
        <v>125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132</v>
      </c>
      <c r="BM134" s="241" t="s">
        <v>146</v>
      </c>
    </row>
    <row r="135" s="12" customFormat="1">
      <c r="B135" s="243"/>
      <c r="C135" s="244"/>
      <c r="D135" s="245" t="s">
        <v>134</v>
      </c>
      <c r="E135" s="246" t="s">
        <v>1</v>
      </c>
      <c r="F135" s="247" t="s">
        <v>147</v>
      </c>
      <c r="G135" s="244"/>
      <c r="H135" s="246" t="s">
        <v>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134</v>
      </c>
      <c r="AU135" s="253" t="s">
        <v>85</v>
      </c>
      <c r="AV135" s="12" t="s">
        <v>83</v>
      </c>
      <c r="AW135" s="12" t="s">
        <v>32</v>
      </c>
      <c r="AX135" s="12" t="s">
        <v>76</v>
      </c>
      <c r="AY135" s="253" t="s">
        <v>125</v>
      </c>
    </row>
    <row r="136" s="13" customFormat="1">
      <c r="B136" s="254"/>
      <c r="C136" s="255"/>
      <c r="D136" s="245" t="s">
        <v>134</v>
      </c>
      <c r="E136" s="256" t="s">
        <v>1</v>
      </c>
      <c r="F136" s="257" t="s">
        <v>148</v>
      </c>
      <c r="G136" s="255"/>
      <c r="H136" s="258">
        <v>92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AT136" s="264" t="s">
        <v>134</v>
      </c>
      <c r="AU136" s="264" t="s">
        <v>85</v>
      </c>
      <c r="AV136" s="13" t="s">
        <v>85</v>
      </c>
      <c r="AW136" s="13" t="s">
        <v>32</v>
      </c>
      <c r="AX136" s="13" t="s">
        <v>76</v>
      </c>
      <c r="AY136" s="264" t="s">
        <v>125</v>
      </c>
    </row>
    <row r="137" s="14" customFormat="1">
      <c r="B137" s="265"/>
      <c r="C137" s="266"/>
      <c r="D137" s="245" t="s">
        <v>134</v>
      </c>
      <c r="E137" s="267" t="s">
        <v>1</v>
      </c>
      <c r="F137" s="268" t="s">
        <v>137</v>
      </c>
      <c r="G137" s="266"/>
      <c r="H137" s="269">
        <v>92</v>
      </c>
      <c r="I137" s="270"/>
      <c r="J137" s="266"/>
      <c r="K137" s="266"/>
      <c r="L137" s="271"/>
      <c r="M137" s="272"/>
      <c r="N137" s="273"/>
      <c r="O137" s="273"/>
      <c r="P137" s="273"/>
      <c r="Q137" s="273"/>
      <c r="R137" s="273"/>
      <c r="S137" s="273"/>
      <c r="T137" s="274"/>
      <c r="AT137" s="275" t="s">
        <v>134</v>
      </c>
      <c r="AU137" s="275" t="s">
        <v>85</v>
      </c>
      <c r="AV137" s="14" t="s">
        <v>132</v>
      </c>
      <c r="AW137" s="14" t="s">
        <v>32</v>
      </c>
      <c r="AX137" s="14" t="s">
        <v>83</v>
      </c>
      <c r="AY137" s="275" t="s">
        <v>125</v>
      </c>
    </row>
    <row r="138" s="1" customFormat="1" ht="16.5" customHeight="1">
      <c r="B138" s="37"/>
      <c r="C138" s="230" t="s">
        <v>132</v>
      </c>
      <c r="D138" s="230" t="s">
        <v>127</v>
      </c>
      <c r="E138" s="231" t="s">
        <v>149</v>
      </c>
      <c r="F138" s="232" t="s">
        <v>150</v>
      </c>
      <c r="G138" s="233" t="s">
        <v>151</v>
      </c>
      <c r="H138" s="234">
        <v>9.0999999999999996</v>
      </c>
      <c r="I138" s="235"/>
      <c r="J138" s="236">
        <f>ROUND(I138*H138,2)</f>
        <v>0</v>
      </c>
      <c r="K138" s="232" t="s">
        <v>131</v>
      </c>
      <c r="L138" s="42"/>
      <c r="M138" s="237" t="s">
        <v>1</v>
      </c>
      <c r="N138" s="238" t="s">
        <v>41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132</v>
      </c>
      <c r="AT138" s="241" t="s">
        <v>127</v>
      </c>
      <c r="AU138" s="241" t="s">
        <v>85</v>
      </c>
      <c r="AY138" s="16" t="s">
        <v>125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83</v>
      </c>
      <c r="BK138" s="242">
        <f>ROUND(I138*H138,2)</f>
        <v>0</v>
      </c>
      <c r="BL138" s="16" t="s">
        <v>132</v>
      </c>
      <c r="BM138" s="241" t="s">
        <v>152</v>
      </c>
    </row>
    <row r="139" s="12" customFormat="1">
      <c r="B139" s="243"/>
      <c r="C139" s="244"/>
      <c r="D139" s="245" t="s">
        <v>134</v>
      </c>
      <c r="E139" s="246" t="s">
        <v>1</v>
      </c>
      <c r="F139" s="247" t="s">
        <v>153</v>
      </c>
      <c r="G139" s="244"/>
      <c r="H139" s="246" t="s">
        <v>1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134</v>
      </c>
      <c r="AU139" s="253" t="s">
        <v>85</v>
      </c>
      <c r="AV139" s="12" t="s">
        <v>83</v>
      </c>
      <c r="AW139" s="12" t="s">
        <v>32</v>
      </c>
      <c r="AX139" s="12" t="s">
        <v>76</v>
      </c>
      <c r="AY139" s="253" t="s">
        <v>125</v>
      </c>
    </row>
    <row r="140" s="13" customFormat="1">
      <c r="B140" s="254"/>
      <c r="C140" s="255"/>
      <c r="D140" s="245" t="s">
        <v>134</v>
      </c>
      <c r="E140" s="256" t="s">
        <v>1</v>
      </c>
      <c r="F140" s="257" t="s">
        <v>154</v>
      </c>
      <c r="G140" s="255"/>
      <c r="H140" s="258">
        <v>9.0999999999999996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AT140" s="264" t="s">
        <v>134</v>
      </c>
      <c r="AU140" s="264" t="s">
        <v>85</v>
      </c>
      <c r="AV140" s="13" t="s">
        <v>85</v>
      </c>
      <c r="AW140" s="13" t="s">
        <v>32</v>
      </c>
      <c r="AX140" s="13" t="s">
        <v>76</v>
      </c>
      <c r="AY140" s="264" t="s">
        <v>125</v>
      </c>
    </row>
    <row r="141" s="14" customFormat="1">
      <c r="B141" s="265"/>
      <c r="C141" s="266"/>
      <c r="D141" s="245" t="s">
        <v>134</v>
      </c>
      <c r="E141" s="267" t="s">
        <v>1</v>
      </c>
      <c r="F141" s="268" t="s">
        <v>137</v>
      </c>
      <c r="G141" s="266"/>
      <c r="H141" s="269">
        <v>9.0999999999999996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AT141" s="275" t="s">
        <v>134</v>
      </c>
      <c r="AU141" s="275" t="s">
        <v>85</v>
      </c>
      <c r="AV141" s="14" t="s">
        <v>132</v>
      </c>
      <c r="AW141" s="14" t="s">
        <v>32</v>
      </c>
      <c r="AX141" s="14" t="s">
        <v>83</v>
      </c>
      <c r="AY141" s="275" t="s">
        <v>125</v>
      </c>
    </row>
    <row r="142" s="11" customFormat="1" ht="22.8" customHeight="1">
      <c r="B142" s="214"/>
      <c r="C142" s="215"/>
      <c r="D142" s="216" t="s">
        <v>75</v>
      </c>
      <c r="E142" s="228" t="s">
        <v>155</v>
      </c>
      <c r="F142" s="228" t="s">
        <v>156</v>
      </c>
      <c r="G142" s="215"/>
      <c r="H142" s="215"/>
      <c r="I142" s="218"/>
      <c r="J142" s="229">
        <f>BK142</f>
        <v>0</v>
      </c>
      <c r="K142" s="215"/>
      <c r="L142" s="220"/>
      <c r="M142" s="221"/>
      <c r="N142" s="222"/>
      <c r="O142" s="222"/>
      <c r="P142" s="223">
        <f>SUM(P143:P174)</f>
        <v>0</v>
      </c>
      <c r="Q142" s="222"/>
      <c r="R142" s="223">
        <f>SUM(R143:R174)</f>
        <v>0</v>
      </c>
      <c r="S142" s="222"/>
      <c r="T142" s="224">
        <f>SUM(T143:T174)</f>
        <v>0</v>
      </c>
      <c r="AR142" s="225" t="s">
        <v>83</v>
      </c>
      <c r="AT142" s="226" t="s">
        <v>75</v>
      </c>
      <c r="AU142" s="226" t="s">
        <v>83</v>
      </c>
      <c r="AY142" s="225" t="s">
        <v>125</v>
      </c>
      <c r="BK142" s="227">
        <f>SUM(BK143:BK174)</f>
        <v>0</v>
      </c>
    </row>
    <row r="143" s="1" customFormat="1" ht="16.5" customHeight="1">
      <c r="B143" s="37"/>
      <c r="C143" s="230" t="s">
        <v>157</v>
      </c>
      <c r="D143" s="230" t="s">
        <v>127</v>
      </c>
      <c r="E143" s="231" t="s">
        <v>158</v>
      </c>
      <c r="F143" s="232" t="s">
        <v>159</v>
      </c>
      <c r="G143" s="233" t="s">
        <v>160</v>
      </c>
      <c r="H143" s="234">
        <v>100.76000000000001</v>
      </c>
      <c r="I143" s="235"/>
      <c r="J143" s="236">
        <f>ROUND(I143*H143,2)</f>
        <v>0</v>
      </c>
      <c r="K143" s="232" t="s">
        <v>131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132</v>
      </c>
      <c r="AT143" s="241" t="s">
        <v>127</v>
      </c>
      <c r="AU143" s="241" t="s">
        <v>85</v>
      </c>
      <c r="AY143" s="16" t="s">
        <v>125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132</v>
      </c>
      <c r="BM143" s="241" t="s">
        <v>161</v>
      </c>
    </row>
    <row r="144" s="12" customFormat="1">
      <c r="B144" s="243"/>
      <c r="C144" s="244"/>
      <c r="D144" s="245" t="s">
        <v>134</v>
      </c>
      <c r="E144" s="246" t="s">
        <v>1</v>
      </c>
      <c r="F144" s="247" t="s">
        <v>162</v>
      </c>
      <c r="G144" s="244"/>
      <c r="H144" s="246" t="s">
        <v>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134</v>
      </c>
      <c r="AU144" s="253" t="s">
        <v>85</v>
      </c>
      <c r="AV144" s="12" t="s">
        <v>83</v>
      </c>
      <c r="AW144" s="12" t="s">
        <v>32</v>
      </c>
      <c r="AX144" s="12" t="s">
        <v>76</v>
      </c>
      <c r="AY144" s="253" t="s">
        <v>125</v>
      </c>
    </row>
    <row r="145" s="13" customFormat="1">
      <c r="B145" s="254"/>
      <c r="C145" s="255"/>
      <c r="D145" s="245" t="s">
        <v>134</v>
      </c>
      <c r="E145" s="256" t="s">
        <v>1</v>
      </c>
      <c r="F145" s="257" t="s">
        <v>163</v>
      </c>
      <c r="G145" s="255"/>
      <c r="H145" s="258">
        <v>100.76000000000001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AT145" s="264" t="s">
        <v>134</v>
      </c>
      <c r="AU145" s="264" t="s">
        <v>85</v>
      </c>
      <c r="AV145" s="13" t="s">
        <v>85</v>
      </c>
      <c r="AW145" s="13" t="s">
        <v>32</v>
      </c>
      <c r="AX145" s="13" t="s">
        <v>76</v>
      </c>
      <c r="AY145" s="264" t="s">
        <v>125</v>
      </c>
    </row>
    <row r="146" s="14" customFormat="1">
      <c r="B146" s="265"/>
      <c r="C146" s="266"/>
      <c r="D146" s="245" t="s">
        <v>134</v>
      </c>
      <c r="E146" s="267" t="s">
        <v>1</v>
      </c>
      <c r="F146" s="268" t="s">
        <v>137</v>
      </c>
      <c r="G146" s="266"/>
      <c r="H146" s="269">
        <v>100.76000000000001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AT146" s="275" t="s">
        <v>134</v>
      </c>
      <c r="AU146" s="275" t="s">
        <v>85</v>
      </c>
      <c r="AV146" s="14" t="s">
        <v>132</v>
      </c>
      <c r="AW146" s="14" t="s">
        <v>32</v>
      </c>
      <c r="AX146" s="14" t="s">
        <v>83</v>
      </c>
      <c r="AY146" s="275" t="s">
        <v>125</v>
      </c>
    </row>
    <row r="147" s="1" customFormat="1" ht="24" customHeight="1">
      <c r="B147" s="37"/>
      <c r="C147" s="230" t="s">
        <v>164</v>
      </c>
      <c r="D147" s="230" t="s">
        <v>127</v>
      </c>
      <c r="E147" s="231" t="s">
        <v>165</v>
      </c>
      <c r="F147" s="232" t="s">
        <v>166</v>
      </c>
      <c r="G147" s="233" t="s">
        <v>160</v>
      </c>
      <c r="H147" s="234">
        <v>906.84000000000003</v>
      </c>
      <c r="I147" s="235"/>
      <c r="J147" s="236">
        <f>ROUND(I147*H147,2)</f>
        <v>0</v>
      </c>
      <c r="K147" s="232" t="s">
        <v>131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132</v>
      </c>
      <c r="AT147" s="241" t="s">
        <v>127</v>
      </c>
      <c r="AU147" s="241" t="s">
        <v>85</v>
      </c>
      <c r="AY147" s="16" t="s">
        <v>125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132</v>
      </c>
      <c r="BM147" s="241" t="s">
        <v>167</v>
      </c>
    </row>
    <row r="148" s="12" customFormat="1">
      <c r="B148" s="243"/>
      <c r="C148" s="244"/>
      <c r="D148" s="245" t="s">
        <v>134</v>
      </c>
      <c r="E148" s="246" t="s">
        <v>1</v>
      </c>
      <c r="F148" s="247" t="s">
        <v>168</v>
      </c>
      <c r="G148" s="244"/>
      <c r="H148" s="246" t="s">
        <v>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134</v>
      </c>
      <c r="AU148" s="253" t="s">
        <v>85</v>
      </c>
      <c r="AV148" s="12" t="s">
        <v>83</v>
      </c>
      <c r="AW148" s="12" t="s">
        <v>32</v>
      </c>
      <c r="AX148" s="12" t="s">
        <v>76</v>
      </c>
      <c r="AY148" s="253" t="s">
        <v>125</v>
      </c>
    </row>
    <row r="149" s="13" customFormat="1">
      <c r="B149" s="254"/>
      <c r="C149" s="255"/>
      <c r="D149" s="245" t="s">
        <v>134</v>
      </c>
      <c r="E149" s="256" t="s">
        <v>1</v>
      </c>
      <c r="F149" s="257" t="s">
        <v>169</v>
      </c>
      <c r="G149" s="255"/>
      <c r="H149" s="258">
        <v>906.84000000000003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134</v>
      </c>
      <c r="AU149" s="264" t="s">
        <v>85</v>
      </c>
      <c r="AV149" s="13" t="s">
        <v>85</v>
      </c>
      <c r="AW149" s="13" t="s">
        <v>32</v>
      </c>
      <c r="AX149" s="13" t="s">
        <v>76</v>
      </c>
      <c r="AY149" s="264" t="s">
        <v>125</v>
      </c>
    </row>
    <row r="150" s="14" customFormat="1">
      <c r="B150" s="265"/>
      <c r="C150" s="266"/>
      <c r="D150" s="245" t="s">
        <v>134</v>
      </c>
      <c r="E150" s="267" t="s">
        <v>1</v>
      </c>
      <c r="F150" s="268" t="s">
        <v>137</v>
      </c>
      <c r="G150" s="266"/>
      <c r="H150" s="269">
        <v>906.84000000000003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AT150" s="275" t="s">
        <v>134</v>
      </c>
      <c r="AU150" s="275" t="s">
        <v>85</v>
      </c>
      <c r="AV150" s="14" t="s">
        <v>132</v>
      </c>
      <c r="AW150" s="14" t="s">
        <v>32</v>
      </c>
      <c r="AX150" s="14" t="s">
        <v>83</v>
      </c>
      <c r="AY150" s="275" t="s">
        <v>125</v>
      </c>
    </row>
    <row r="151" s="1" customFormat="1" ht="16.5" customHeight="1">
      <c r="B151" s="37"/>
      <c r="C151" s="230" t="s">
        <v>170</v>
      </c>
      <c r="D151" s="230" t="s">
        <v>127</v>
      </c>
      <c r="E151" s="231" t="s">
        <v>171</v>
      </c>
      <c r="F151" s="232" t="s">
        <v>172</v>
      </c>
      <c r="G151" s="233" t="s">
        <v>160</v>
      </c>
      <c r="H151" s="234">
        <v>63.219999999999999</v>
      </c>
      <c r="I151" s="235"/>
      <c r="J151" s="236">
        <f>ROUND(I151*H151,2)</f>
        <v>0</v>
      </c>
      <c r="K151" s="232" t="s">
        <v>131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132</v>
      </c>
      <c r="AT151" s="241" t="s">
        <v>127</v>
      </c>
      <c r="AU151" s="241" t="s">
        <v>85</v>
      </c>
      <c r="AY151" s="16" t="s">
        <v>125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132</v>
      </c>
      <c r="BM151" s="241" t="s">
        <v>173</v>
      </c>
    </row>
    <row r="152" s="12" customFormat="1">
      <c r="B152" s="243"/>
      <c r="C152" s="244"/>
      <c r="D152" s="245" t="s">
        <v>134</v>
      </c>
      <c r="E152" s="246" t="s">
        <v>1</v>
      </c>
      <c r="F152" s="247" t="s">
        <v>174</v>
      </c>
      <c r="G152" s="244"/>
      <c r="H152" s="246" t="s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134</v>
      </c>
      <c r="AU152" s="253" t="s">
        <v>85</v>
      </c>
      <c r="AV152" s="12" t="s">
        <v>83</v>
      </c>
      <c r="AW152" s="12" t="s">
        <v>32</v>
      </c>
      <c r="AX152" s="12" t="s">
        <v>76</v>
      </c>
      <c r="AY152" s="253" t="s">
        <v>125</v>
      </c>
    </row>
    <row r="153" s="13" customFormat="1">
      <c r="B153" s="254"/>
      <c r="C153" s="255"/>
      <c r="D153" s="245" t="s">
        <v>134</v>
      </c>
      <c r="E153" s="256" t="s">
        <v>1</v>
      </c>
      <c r="F153" s="257" t="s">
        <v>175</v>
      </c>
      <c r="G153" s="255"/>
      <c r="H153" s="258">
        <v>63.219999999999999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AT153" s="264" t="s">
        <v>134</v>
      </c>
      <c r="AU153" s="264" t="s">
        <v>85</v>
      </c>
      <c r="AV153" s="13" t="s">
        <v>85</v>
      </c>
      <c r="AW153" s="13" t="s">
        <v>32</v>
      </c>
      <c r="AX153" s="13" t="s">
        <v>76</v>
      </c>
      <c r="AY153" s="264" t="s">
        <v>125</v>
      </c>
    </row>
    <row r="154" s="14" customFormat="1">
      <c r="B154" s="265"/>
      <c r="C154" s="266"/>
      <c r="D154" s="245" t="s">
        <v>134</v>
      </c>
      <c r="E154" s="267" t="s">
        <v>1</v>
      </c>
      <c r="F154" s="268" t="s">
        <v>137</v>
      </c>
      <c r="G154" s="266"/>
      <c r="H154" s="269">
        <v>63.219999999999999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AT154" s="275" t="s">
        <v>134</v>
      </c>
      <c r="AU154" s="275" t="s">
        <v>85</v>
      </c>
      <c r="AV154" s="14" t="s">
        <v>132</v>
      </c>
      <c r="AW154" s="14" t="s">
        <v>32</v>
      </c>
      <c r="AX154" s="14" t="s">
        <v>83</v>
      </c>
      <c r="AY154" s="275" t="s">
        <v>125</v>
      </c>
    </row>
    <row r="155" s="1" customFormat="1" ht="24" customHeight="1">
      <c r="B155" s="37"/>
      <c r="C155" s="230" t="s">
        <v>176</v>
      </c>
      <c r="D155" s="230" t="s">
        <v>127</v>
      </c>
      <c r="E155" s="231" t="s">
        <v>177</v>
      </c>
      <c r="F155" s="232" t="s">
        <v>178</v>
      </c>
      <c r="G155" s="233" t="s">
        <v>160</v>
      </c>
      <c r="H155" s="234">
        <v>568.98000000000002</v>
      </c>
      <c r="I155" s="235"/>
      <c r="J155" s="236">
        <f>ROUND(I155*H155,2)</f>
        <v>0</v>
      </c>
      <c r="K155" s="232" t="s">
        <v>131</v>
      </c>
      <c r="L155" s="42"/>
      <c r="M155" s="237" t="s">
        <v>1</v>
      </c>
      <c r="N155" s="238" t="s">
        <v>41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132</v>
      </c>
      <c r="AT155" s="241" t="s">
        <v>127</v>
      </c>
      <c r="AU155" s="241" t="s">
        <v>85</v>
      </c>
      <c r="AY155" s="16" t="s">
        <v>125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83</v>
      </c>
      <c r="BK155" s="242">
        <f>ROUND(I155*H155,2)</f>
        <v>0</v>
      </c>
      <c r="BL155" s="16" t="s">
        <v>132</v>
      </c>
      <c r="BM155" s="241" t="s">
        <v>179</v>
      </c>
    </row>
    <row r="156" s="12" customFormat="1">
      <c r="B156" s="243"/>
      <c r="C156" s="244"/>
      <c r="D156" s="245" t="s">
        <v>134</v>
      </c>
      <c r="E156" s="246" t="s">
        <v>1</v>
      </c>
      <c r="F156" s="247" t="s">
        <v>180</v>
      </c>
      <c r="G156" s="244"/>
      <c r="H156" s="246" t="s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134</v>
      </c>
      <c r="AU156" s="253" t="s">
        <v>85</v>
      </c>
      <c r="AV156" s="12" t="s">
        <v>83</v>
      </c>
      <c r="AW156" s="12" t="s">
        <v>32</v>
      </c>
      <c r="AX156" s="12" t="s">
        <v>76</v>
      </c>
      <c r="AY156" s="253" t="s">
        <v>125</v>
      </c>
    </row>
    <row r="157" s="13" customFormat="1">
      <c r="B157" s="254"/>
      <c r="C157" s="255"/>
      <c r="D157" s="245" t="s">
        <v>134</v>
      </c>
      <c r="E157" s="256" t="s">
        <v>1</v>
      </c>
      <c r="F157" s="257" t="s">
        <v>181</v>
      </c>
      <c r="G157" s="255"/>
      <c r="H157" s="258">
        <v>568.98000000000002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134</v>
      </c>
      <c r="AU157" s="264" t="s">
        <v>85</v>
      </c>
      <c r="AV157" s="13" t="s">
        <v>85</v>
      </c>
      <c r="AW157" s="13" t="s">
        <v>32</v>
      </c>
      <c r="AX157" s="13" t="s">
        <v>76</v>
      </c>
      <c r="AY157" s="264" t="s">
        <v>125</v>
      </c>
    </row>
    <row r="158" s="14" customFormat="1">
      <c r="B158" s="265"/>
      <c r="C158" s="266"/>
      <c r="D158" s="245" t="s">
        <v>134</v>
      </c>
      <c r="E158" s="267" t="s">
        <v>1</v>
      </c>
      <c r="F158" s="268" t="s">
        <v>137</v>
      </c>
      <c r="G158" s="266"/>
      <c r="H158" s="269">
        <v>568.98000000000002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AT158" s="275" t="s">
        <v>134</v>
      </c>
      <c r="AU158" s="275" t="s">
        <v>85</v>
      </c>
      <c r="AV158" s="14" t="s">
        <v>132</v>
      </c>
      <c r="AW158" s="14" t="s">
        <v>32</v>
      </c>
      <c r="AX158" s="14" t="s">
        <v>83</v>
      </c>
      <c r="AY158" s="275" t="s">
        <v>125</v>
      </c>
    </row>
    <row r="159" s="1" customFormat="1" ht="24" customHeight="1">
      <c r="B159" s="37"/>
      <c r="C159" s="230" t="s">
        <v>182</v>
      </c>
      <c r="D159" s="230" t="s">
        <v>127</v>
      </c>
      <c r="E159" s="231" t="s">
        <v>183</v>
      </c>
      <c r="F159" s="232" t="s">
        <v>184</v>
      </c>
      <c r="G159" s="233" t="s">
        <v>160</v>
      </c>
      <c r="H159" s="234">
        <v>100.76000000000001</v>
      </c>
      <c r="I159" s="235"/>
      <c r="J159" s="236">
        <f>ROUND(I159*H159,2)</f>
        <v>0</v>
      </c>
      <c r="K159" s="232" t="s">
        <v>131</v>
      </c>
      <c r="L159" s="42"/>
      <c r="M159" s="237" t="s">
        <v>1</v>
      </c>
      <c r="N159" s="238" t="s">
        <v>41</v>
      </c>
      <c r="O159" s="85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AR159" s="241" t="s">
        <v>132</v>
      </c>
      <c r="AT159" s="241" t="s">
        <v>127</v>
      </c>
      <c r="AU159" s="241" t="s">
        <v>85</v>
      </c>
      <c r="AY159" s="16" t="s">
        <v>125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83</v>
      </c>
      <c r="BK159" s="242">
        <f>ROUND(I159*H159,2)</f>
        <v>0</v>
      </c>
      <c r="BL159" s="16" t="s">
        <v>132</v>
      </c>
      <c r="BM159" s="241" t="s">
        <v>185</v>
      </c>
    </row>
    <row r="160" s="12" customFormat="1">
      <c r="B160" s="243"/>
      <c r="C160" s="244"/>
      <c r="D160" s="245" t="s">
        <v>134</v>
      </c>
      <c r="E160" s="246" t="s">
        <v>1</v>
      </c>
      <c r="F160" s="247" t="s">
        <v>162</v>
      </c>
      <c r="G160" s="244"/>
      <c r="H160" s="246" t="s">
        <v>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134</v>
      </c>
      <c r="AU160" s="253" t="s">
        <v>85</v>
      </c>
      <c r="AV160" s="12" t="s">
        <v>83</v>
      </c>
      <c r="AW160" s="12" t="s">
        <v>32</v>
      </c>
      <c r="AX160" s="12" t="s">
        <v>76</v>
      </c>
      <c r="AY160" s="253" t="s">
        <v>125</v>
      </c>
    </row>
    <row r="161" s="13" customFormat="1">
      <c r="B161" s="254"/>
      <c r="C161" s="255"/>
      <c r="D161" s="245" t="s">
        <v>134</v>
      </c>
      <c r="E161" s="256" t="s">
        <v>1</v>
      </c>
      <c r="F161" s="257" t="s">
        <v>163</v>
      </c>
      <c r="G161" s="255"/>
      <c r="H161" s="258">
        <v>100.76000000000001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134</v>
      </c>
      <c r="AU161" s="264" t="s">
        <v>85</v>
      </c>
      <c r="AV161" s="13" t="s">
        <v>85</v>
      </c>
      <c r="AW161" s="13" t="s">
        <v>32</v>
      </c>
      <c r="AX161" s="13" t="s">
        <v>76</v>
      </c>
      <c r="AY161" s="264" t="s">
        <v>125</v>
      </c>
    </row>
    <row r="162" s="14" customFormat="1">
      <c r="B162" s="265"/>
      <c r="C162" s="266"/>
      <c r="D162" s="245" t="s">
        <v>134</v>
      </c>
      <c r="E162" s="267" t="s">
        <v>1</v>
      </c>
      <c r="F162" s="268" t="s">
        <v>137</v>
      </c>
      <c r="G162" s="266"/>
      <c r="H162" s="269">
        <v>100.76000000000001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AT162" s="275" t="s">
        <v>134</v>
      </c>
      <c r="AU162" s="275" t="s">
        <v>85</v>
      </c>
      <c r="AV162" s="14" t="s">
        <v>132</v>
      </c>
      <c r="AW162" s="14" t="s">
        <v>32</v>
      </c>
      <c r="AX162" s="14" t="s">
        <v>83</v>
      </c>
      <c r="AY162" s="275" t="s">
        <v>125</v>
      </c>
    </row>
    <row r="163" s="1" customFormat="1" ht="24" customHeight="1">
      <c r="B163" s="37"/>
      <c r="C163" s="230" t="s">
        <v>186</v>
      </c>
      <c r="D163" s="230" t="s">
        <v>127</v>
      </c>
      <c r="E163" s="231" t="s">
        <v>187</v>
      </c>
      <c r="F163" s="232" t="s">
        <v>188</v>
      </c>
      <c r="G163" s="233" t="s">
        <v>160</v>
      </c>
      <c r="H163" s="234">
        <v>63.219999999999999</v>
      </c>
      <c r="I163" s="235"/>
      <c r="J163" s="236">
        <f>ROUND(I163*H163,2)</f>
        <v>0</v>
      </c>
      <c r="K163" s="232" t="s">
        <v>131</v>
      </c>
      <c r="L163" s="42"/>
      <c r="M163" s="237" t="s">
        <v>1</v>
      </c>
      <c r="N163" s="238" t="s">
        <v>41</v>
      </c>
      <c r="O163" s="85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AR163" s="241" t="s">
        <v>132</v>
      </c>
      <c r="AT163" s="241" t="s">
        <v>127</v>
      </c>
      <c r="AU163" s="241" t="s">
        <v>85</v>
      </c>
      <c r="AY163" s="16" t="s">
        <v>125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6" t="s">
        <v>83</v>
      </c>
      <c r="BK163" s="242">
        <f>ROUND(I163*H163,2)</f>
        <v>0</v>
      </c>
      <c r="BL163" s="16" t="s">
        <v>132</v>
      </c>
      <c r="BM163" s="241" t="s">
        <v>189</v>
      </c>
    </row>
    <row r="164" s="12" customFormat="1">
      <c r="B164" s="243"/>
      <c r="C164" s="244"/>
      <c r="D164" s="245" t="s">
        <v>134</v>
      </c>
      <c r="E164" s="246" t="s">
        <v>1</v>
      </c>
      <c r="F164" s="247" t="s">
        <v>174</v>
      </c>
      <c r="G164" s="244"/>
      <c r="H164" s="246" t="s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134</v>
      </c>
      <c r="AU164" s="253" t="s">
        <v>85</v>
      </c>
      <c r="AV164" s="12" t="s">
        <v>83</v>
      </c>
      <c r="AW164" s="12" t="s">
        <v>32</v>
      </c>
      <c r="AX164" s="12" t="s">
        <v>76</v>
      </c>
      <c r="AY164" s="253" t="s">
        <v>125</v>
      </c>
    </row>
    <row r="165" s="13" customFormat="1">
      <c r="B165" s="254"/>
      <c r="C165" s="255"/>
      <c r="D165" s="245" t="s">
        <v>134</v>
      </c>
      <c r="E165" s="256" t="s">
        <v>1</v>
      </c>
      <c r="F165" s="257" t="s">
        <v>175</v>
      </c>
      <c r="G165" s="255"/>
      <c r="H165" s="258">
        <v>63.219999999999999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AT165" s="264" t="s">
        <v>134</v>
      </c>
      <c r="AU165" s="264" t="s">
        <v>85</v>
      </c>
      <c r="AV165" s="13" t="s">
        <v>85</v>
      </c>
      <c r="AW165" s="13" t="s">
        <v>32</v>
      </c>
      <c r="AX165" s="13" t="s">
        <v>76</v>
      </c>
      <c r="AY165" s="264" t="s">
        <v>125</v>
      </c>
    </row>
    <row r="166" s="14" customFormat="1">
      <c r="B166" s="265"/>
      <c r="C166" s="266"/>
      <c r="D166" s="245" t="s">
        <v>134</v>
      </c>
      <c r="E166" s="267" t="s">
        <v>1</v>
      </c>
      <c r="F166" s="268" t="s">
        <v>137</v>
      </c>
      <c r="G166" s="266"/>
      <c r="H166" s="269">
        <v>63.219999999999999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AT166" s="275" t="s">
        <v>134</v>
      </c>
      <c r="AU166" s="275" t="s">
        <v>85</v>
      </c>
      <c r="AV166" s="14" t="s">
        <v>132</v>
      </c>
      <c r="AW166" s="14" t="s">
        <v>32</v>
      </c>
      <c r="AX166" s="14" t="s">
        <v>83</v>
      </c>
      <c r="AY166" s="275" t="s">
        <v>125</v>
      </c>
    </row>
    <row r="167" s="1" customFormat="1" ht="24" customHeight="1">
      <c r="B167" s="37"/>
      <c r="C167" s="230" t="s">
        <v>190</v>
      </c>
      <c r="D167" s="230" t="s">
        <v>127</v>
      </c>
      <c r="E167" s="231" t="s">
        <v>191</v>
      </c>
      <c r="F167" s="232" t="s">
        <v>192</v>
      </c>
      <c r="G167" s="233" t="s">
        <v>160</v>
      </c>
      <c r="H167" s="234">
        <v>63.219999999999999</v>
      </c>
      <c r="I167" s="235"/>
      <c r="J167" s="236">
        <f>ROUND(I167*H167,2)</f>
        <v>0</v>
      </c>
      <c r="K167" s="232" t="s">
        <v>131</v>
      </c>
      <c r="L167" s="42"/>
      <c r="M167" s="237" t="s">
        <v>1</v>
      </c>
      <c r="N167" s="238" t="s">
        <v>41</v>
      </c>
      <c r="O167" s="85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AR167" s="241" t="s">
        <v>132</v>
      </c>
      <c r="AT167" s="241" t="s">
        <v>127</v>
      </c>
      <c r="AU167" s="241" t="s">
        <v>85</v>
      </c>
      <c r="AY167" s="16" t="s">
        <v>125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6" t="s">
        <v>83</v>
      </c>
      <c r="BK167" s="242">
        <f>ROUND(I167*H167,2)</f>
        <v>0</v>
      </c>
      <c r="BL167" s="16" t="s">
        <v>132</v>
      </c>
      <c r="BM167" s="241" t="s">
        <v>193</v>
      </c>
    </row>
    <row r="168" s="12" customFormat="1">
      <c r="B168" s="243"/>
      <c r="C168" s="244"/>
      <c r="D168" s="245" t="s">
        <v>134</v>
      </c>
      <c r="E168" s="246" t="s">
        <v>1</v>
      </c>
      <c r="F168" s="247" t="s">
        <v>174</v>
      </c>
      <c r="G168" s="244"/>
      <c r="H168" s="246" t="s">
        <v>1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134</v>
      </c>
      <c r="AU168" s="253" t="s">
        <v>85</v>
      </c>
      <c r="AV168" s="12" t="s">
        <v>83</v>
      </c>
      <c r="AW168" s="12" t="s">
        <v>32</v>
      </c>
      <c r="AX168" s="12" t="s">
        <v>76</v>
      </c>
      <c r="AY168" s="253" t="s">
        <v>125</v>
      </c>
    </row>
    <row r="169" s="13" customFormat="1">
      <c r="B169" s="254"/>
      <c r="C169" s="255"/>
      <c r="D169" s="245" t="s">
        <v>134</v>
      </c>
      <c r="E169" s="256" t="s">
        <v>1</v>
      </c>
      <c r="F169" s="257" t="s">
        <v>175</v>
      </c>
      <c r="G169" s="255"/>
      <c r="H169" s="258">
        <v>63.219999999999999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134</v>
      </c>
      <c r="AU169" s="264" t="s">
        <v>85</v>
      </c>
      <c r="AV169" s="13" t="s">
        <v>85</v>
      </c>
      <c r="AW169" s="13" t="s">
        <v>32</v>
      </c>
      <c r="AX169" s="13" t="s">
        <v>76</v>
      </c>
      <c r="AY169" s="264" t="s">
        <v>125</v>
      </c>
    </row>
    <row r="170" s="14" customFormat="1">
      <c r="B170" s="265"/>
      <c r="C170" s="266"/>
      <c r="D170" s="245" t="s">
        <v>134</v>
      </c>
      <c r="E170" s="267" t="s">
        <v>1</v>
      </c>
      <c r="F170" s="268" t="s">
        <v>137</v>
      </c>
      <c r="G170" s="266"/>
      <c r="H170" s="269">
        <v>63.219999999999999</v>
      </c>
      <c r="I170" s="270"/>
      <c r="J170" s="266"/>
      <c r="K170" s="266"/>
      <c r="L170" s="271"/>
      <c r="M170" s="272"/>
      <c r="N170" s="273"/>
      <c r="O170" s="273"/>
      <c r="P170" s="273"/>
      <c r="Q170" s="273"/>
      <c r="R170" s="273"/>
      <c r="S170" s="273"/>
      <c r="T170" s="274"/>
      <c r="AT170" s="275" t="s">
        <v>134</v>
      </c>
      <c r="AU170" s="275" t="s">
        <v>85</v>
      </c>
      <c r="AV170" s="14" t="s">
        <v>132</v>
      </c>
      <c r="AW170" s="14" t="s">
        <v>32</v>
      </c>
      <c r="AX170" s="14" t="s">
        <v>83</v>
      </c>
      <c r="AY170" s="275" t="s">
        <v>125</v>
      </c>
    </row>
    <row r="171" s="1" customFormat="1" ht="24" customHeight="1">
      <c r="B171" s="37"/>
      <c r="C171" s="230" t="s">
        <v>194</v>
      </c>
      <c r="D171" s="230" t="s">
        <v>127</v>
      </c>
      <c r="E171" s="231" t="s">
        <v>195</v>
      </c>
      <c r="F171" s="232" t="s">
        <v>196</v>
      </c>
      <c r="G171" s="233" t="s">
        <v>160</v>
      </c>
      <c r="H171" s="234">
        <v>100.76000000000001</v>
      </c>
      <c r="I171" s="235"/>
      <c r="J171" s="236">
        <f>ROUND(I171*H171,2)</f>
        <v>0</v>
      </c>
      <c r="K171" s="232" t="s">
        <v>131</v>
      </c>
      <c r="L171" s="42"/>
      <c r="M171" s="237" t="s">
        <v>1</v>
      </c>
      <c r="N171" s="238" t="s">
        <v>41</v>
      </c>
      <c r="O171" s="85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AR171" s="241" t="s">
        <v>132</v>
      </c>
      <c r="AT171" s="241" t="s">
        <v>127</v>
      </c>
      <c r="AU171" s="241" t="s">
        <v>85</v>
      </c>
      <c r="AY171" s="16" t="s">
        <v>125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83</v>
      </c>
      <c r="BK171" s="242">
        <f>ROUND(I171*H171,2)</f>
        <v>0</v>
      </c>
      <c r="BL171" s="16" t="s">
        <v>132</v>
      </c>
      <c r="BM171" s="241" t="s">
        <v>197</v>
      </c>
    </row>
    <row r="172" s="12" customFormat="1">
      <c r="B172" s="243"/>
      <c r="C172" s="244"/>
      <c r="D172" s="245" t="s">
        <v>134</v>
      </c>
      <c r="E172" s="246" t="s">
        <v>1</v>
      </c>
      <c r="F172" s="247" t="s">
        <v>162</v>
      </c>
      <c r="G172" s="244"/>
      <c r="H172" s="246" t="s">
        <v>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134</v>
      </c>
      <c r="AU172" s="253" t="s">
        <v>85</v>
      </c>
      <c r="AV172" s="12" t="s">
        <v>83</v>
      </c>
      <c r="AW172" s="12" t="s">
        <v>32</v>
      </c>
      <c r="AX172" s="12" t="s">
        <v>76</v>
      </c>
      <c r="AY172" s="253" t="s">
        <v>125</v>
      </c>
    </row>
    <row r="173" s="13" customFormat="1">
      <c r="B173" s="254"/>
      <c r="C173" s="255"/>
      <c r="D173" s="245" t="s">
        <v>134</v>
      </c>
      <c r="E173" s="256" t="s">
        <v>1</v>
      </c>
      <c r="F173" s="257" t="s">
        <v>198</v>
      </c>
      <c r="G173" s="255"/>
      <c r="H173" s="258">
        <v>100.76000000000001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AT173" s="264" t="s">
        <v>134</v>
      </c>
      <c r="AU173" s="264" t="s">
        <v>85</v>
      </c>
      <c r="AV173" s="13" t="s">
        <v>85</v>
      </c>
      <c r="AW173" s="13" t="s">
        <v>32</v>
      </c>
      <c r="AX173" s="13" t="s">
        <v>76</v>
      </c>
      <c r="AY173" s="264" t="s">
        <v>125</v>
      </c>
    </row>
    <row r="174" s="14" customFormat="1">
      <c r="B174" s="265"/>
      <c r="C174" s="266"/>
      <c r="D174" s="245" t="s">
        <v>134</v>
      </c>
      <c r="E174" s="267" t="s">
        <v>1</v>
      </c>
      <c r="F174" s="268" t="s">
        <v>137</v>
      </c>
      <c r="G174" s="266"/>
      <c r="H174" s="269">
        <v>100.76000000000001</v>
      </c>
      <c r="I174" s="270"/>
      <c r="J174" s="266"/>
      <c r="K174" s="266"/>
      <c r="L174" s="271"/>
      <c r="M174" s="276"/>
      <c r="N174" s="277"/>
      <c r="O174" s="277"/>
      <c r="P174" s="277"/>
      <c r="Q174" s="277"/>
      <c r="R174" s="277"/>
      <c r="S174" s="277"/>
      <c r="T174" s="278"/>
      <c r="AT174" s="275" t="s">
        <v>134</v>
      </c>
      <c r="AU174" s="275" t="s">
        <v>85</v>
      </c>
      <c r="AV174" s="14" t="s">
        <v>132</v>
      </c>
      <c r="AW174" s="14" t="s">
        <v>32</v>
      </c>
      <c r="AX174" s="14" t="s">
        <v>83</v>
      </c>
      <c r="AY174" s="275" t="s">
        <v>125</v>
      </c>
    </row>
    <row r="175" s="1" customFormat="1" ht="6.96" customHeight="1">
      <c r="B175" s="60"/>
      <c r="C175" s="61"/>
      <c r="D175" s="61"/>
      <c r="E175" s="61"/>
      <c r="F175" s="61"/>
      <c r="G175" s="61"/>
      <c r="H175" s="61"/>
      <c r="I175" s="181"/>
      <c r="J175" s="61"/>
      <c r="K175" s="61"/>
      <c r="L175" s="42"/>
    </row>
  </sheetData>
  <sheetProtection sheet="1" autoFilter="0" formatColumns="0" formatRows="0" objects="1" scenarios="1" spinCount="100000" saltValue="lBUmXJdu3mXzvrC1jnnHWjBrLTZbXq8fspx1ES2+COipJqS/sYOdXGIhDfk9rEGqvVE2MizDzjWczPjc8bD81Q==" hashValue="nWbH1PCq4lQRHPS13KUoa4NAd7LA23xA8NmqXR1zMpECaupqs+8UoGikMaLNI4zbYtw3UDCmr3flQuAxeeSJEA==" algorithmName="SHA-512" password="CC35"/>
  <autoFilter ref="C122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93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97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Rychnov nad Kněžnou, Oprava chodníku v ulici Hrdinů odboje</v>
      </c>
      <c r="F7" s="146"/>
      <c r="G7" s="146"/>
      <c r="H7" s="146"/>
      <c r="L7" s="19"/>
    </row>
    <row r="8" ht="12" customHeight="1">
      <c r="B8" s="19"/>
      <c r="D8" s="146" t="s">
        <v>98</v>
      </c>
      <c r="L8" s="19"/>
    </row>
    <row r="9" s="1" customFormat="1" ht="16.5" customHeight="1">
      <c r="B9" s="42"/>
      <c r="E9" s="147" t="s">
        <v>99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100</v>
      </c>
      <c r="I10" s="148"/>
      <c r="L10" s="42"/>
    </row>
    <row r="11" s="1" customFormat="1" ht="36.96" customHeight="1">
      <c r="B11" s="42"/>
      <c r="E11" s="149" t="s">
        <v>199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12. 2. 2019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tr">
        <f>IF('Rekapitulace stavby'!AN10="","",'Rekapitulace stavby'!AN10)</f>
        <v/>
      </c>
      <c r="L16" s="42"/>
    </row>
    <row r="17" s="1" customFormat="1" ht="18" customHeight="1">
      <c r="B17" s="42"/>
      <c r="E17" s="135" t="str">
        <f>IF('Rekapitulace stavby'!E11="","",'Rekapitulace stavby'!E11)</f>
        <v xml:space="preserve"> </v>
      </c>
      <c r="I17" s="150" t="s">
        <v>27</v>
      </c>
      <c r="J17" s="135" t="str">
        <f>IF('Rekapitulace stavby'!AN11="","",'Rekapitulace stavby'!AN11)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34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ROUND(J127,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ROUND((SUM(BE127:BE324)),  2)</f>
        <v>0</v>
      </c>
      <c r="I35" s="162">
        <v>0.20999999999999999</v>
      </c>
      <c r="J35" s="161">
        <f>ROUND(((SUM(BE127:BE324))*I35),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ROUND((SUM(BF127:BF324)),  2)</f>
        <v>0</v>
      </c>
      <c r="I36" s="162">
        <v>0.14999999999999999</v>
      </c>
      <c r="J36" s="161">
        <f>ROUND(((SUM(BF127:BF324))*I36),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ROUND((SUM(BG127:BG324)),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ROUND((SUM(BH127:BH324)),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ROUND((SUM(BI127:BI324)),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102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Rychnov nad Kněžnou, Oprava chodníku v ulici Hrdinů odboje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98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99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100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b - Návrh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Rychnov nad Knežnou</v>
      </c>
      <c r="G91" s="38"/>
      <c r="H91" s="38"/>
      <c r="I91" s="150" t="s">
        <v>22</v>
      </c>
      <c r="J91" s="73" t="str">
        <f>IF(J14="","",J14)</f>
        <v>12. 2. 2019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27.9" customHeight="1">
      <c r="B93" s="37"/>
      <c r="C93" s="31" t="s">
        <v>24</v>
      </c>
      <c r="D93" s="38"/>
      <c r="E93" s="38"/>
      <c r="F93" s="26" t="str">
        <f>E17</f>
        <v xml:space="preserve"> </v>
      </c>
      <c r="G93" s="38"/>
      <c r="H93" s="38"/>
      <c r="I93" s="150" t="s">
        <v>30</v>
      </c>
      <c r="J93" s="35" t="str">
        <f>E23</f>
        <v>VIAPROJEKT s.r.o. HK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B.Burešová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103</v>
      </c>
      <c r="D96" s="187"/>
      <c r="E96" s="187"/>
      <c r="F96" s="187"/>
      <c r="G96" s="187"/>
      <c r="H96" s="187"/>
      <c r="I96" s="188"/>
      <c r="J96" s="189" t="s">
        <v>104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105</v>
      </c>
      <c r="D98" s="38"/>
      <c r="E98" s="38"/>
      <c r="F98" s="38"/>
      <c r="G98" s="38"/>
      <c r="H98" s="38"/>
      <c r="I98" s="148"/>
      <c r="J98" s="104">
        <f>J127</f>
        <v>0</v>
      </c>
      <c r="K98" s="38"/>
      <c r="L98" s="42"/>
      <c r="AU98" s="16" t="s">
        <v>106</v>
      </c>
    </row>
    <row r="99" s="8" customFormat="1" ht="24.96" customHeight="1">
      <c r="B99" s="191"/>
      <c r="C99" s="192"/>
      <c r="D99" s="193" t="s">
        <v>107</v>
      </c>
      <c r="E99" s="194"/>
      <c r="F99" s="194"/>
      <c r="G99" s="194"/>
      <c r="H99" s="194"/>
      <c r="I99" s="195"/>
      <c r="J99" s="196">
        <f>J128</f>
        <v>0</v>
      </c>
      <c r="K99" s="192"/>
      <c r="L99" s="197"/>
    </row>
    <row r="100" s="9" customFormat="1" ht="19.92" customHeight="1">
      <c r="B100" s="198"/>
      <c r="C100" s="127"/>
      <c r="D100" s="199" t="s">
        <v>108</v>
      </c>
      <c r="E100" s="200"/>
      <c r="F100" s="200"/>
      <c r="G100" s="200"/>
      <c r="H100" s="200"/>
      <c r="I100" s="201"/>
      <c r="J100" s="202">
        <f>J129</f>
        <v>0</v>
      </c>
      <c r="K100" s="127"/>
      <c r="L100" s="203"/>
    </row>
    <row r="101" s="9" customFormat="1" ht="19.92" customHeight="1">
      <c r="B101" s="198"/>
      <c r="C101" s="127"/>
      <c r="D101" s="199" t="s">
        <v>200</v>
      </c>
      <c r="E101" s="200"/>
      <c r="F101" s="200"/>
      <c r="G101" s="200"/>
      <c r="H101" s="200"/>
      <c r="I101" s="201"/>
      <c r="J101" s="202">
        <f>J238</f>
        <v>0</v>
      </c>
      <c r="K101" s="127"/>
      <c r="L101" s="203"/>
    </row>
    <row r="102" s="9" customFormat="1" ht="19.92" customHeight="1">
      <c r="B102" s="198"/>
      <c r="C102" s="127"/>
      <c r="D102" s="199" t="s">
        <v>201</v>
      </c>
      <c r="E102" s="200"/>
      <c r="F102" s="200"/>
      <c r="G102" s="200"/>
      <c r="H102" s="200"/>
      <c r="I102" s="201"/>
      <c r="J102" s="202">
        <f>J287</f>
        <v>0</v>
      </c>
      <c r="K102" s="127"/>
      <c r="L102" s="203"/>
    </row>
    <row r="103" s="9" customFormat="1" ht="19.92" customHeight="1">
      <c r="B103" s="198"/>
      <c r="C103" s="127"/>
      <c r="D103" s="199" t="s">
        <v>202</v>
      </c>
      <c r="E103" s="200"/>
      <c r="F103" s="200"/>
      <c r="G103" s="200"/>
      <c r="H103" s="200"/>
      <c r="I103" s="201"/>
      <c r="J103" s="202">
        <f>J316</f>
        <v>0</v>
      </c>
      <c r="K103" s="127"/>
      <c r="L103" s="203"/>
    </row>
    <row r="104" s="8" customFormat="1" ht="24.96" customHeight="1">
      <c r="B104" s="191"/>
      <c r="C104" s="192"/>
      <c r="D104" s="193" t="s">
        <v>203</v>
      </c>
      <c r="E104" s="194"/>
      <c r="F104" s="194"/>
      <c r="G104" s="194"/>
      <c r="H104" s="194"/>
      <c r="I104" s="195"/>
      <c r="J104" s="196">
        <f>J319</f>
        <v>0</v>
      </c>
      <c r="K104" s="192"/>
      <c r="L104" s="197"/>
    </row>
    <row r="105" s="9" customFormat="1" ht="19.92" customHeight="1">
      <c r="B105" s="198"/>
      <c r="C105" s="127"/>
      <c r="D105" s="199" t="s">
        <v>204</v>
      </c>
      <c r="E105" s="200"/>
      <c r="F105" s="200"/>
      <c r="G105" s="200"/>
      <c r="H105" s="200"/>
      <c r="I105" s="201"/>
      <c r="J105" s="202">
        <f>J320</f>
        <v>0</v>
      </c>
      <c r="K105" s="127"/>
      <c r="L105" s="203"/>
    </row>
    <row r="106" s="1" customFormat="1" ht="21.84" customHeight="1">
      <c r="B106" s="37"/>
      <c r="C106" s="38"/>
      <c r="D106" s="38"/>
      <c r="E106" s="38"/>
      <c r="F106" s="38"/>
      <c r="G106" s="38"/>
      <c r="H106" s="38"/>
      <c r="I106" s="148"/>
      <c r="J106" s="38"/>
      <c r="K106" s="38"/>
      <c r="L106" s="42"/>
    </row>
    <row r="107" s="1" customFormat="1" ht="6.96" customHeight="1">
      <c r="B107" s="60"/>
      <c r="C107" s="61"/>
      <c r="D107" s="61"/>
      <c r="E107" s="61"/>
      <c r="F107" s="61"/>
      <c r="G107" s="61"/>
      <c r="H107" s="61"/>
      <c r="I107" s="181"/>
      <c r="J107" s="61"/>
      <c r="K107" s="61"/>
      <c r="L107" s="42"/>
    </row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84"/>
      <c r="J111" s="63"/>
      <c r="K111" s="63"/>
      <c r="L111" s="42"/>
    </row>
    <row r="112" s="1" customFormat="1" ht="24.96" customHeight="1">
      <c r="B112" s="37"/>
      <c r="C112" s="22" t="s">
        <v>110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1" t="s">
        <v>16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6.5" customHeight="1">
      <c r="B115" s="37"/>
      <c r="C115" s="38"/>
      <c r="D115" s="38"/>
      <c r="E115" s="185" t="str">
        <f>E7</f>
        <v>Rychnov nad Kněžnou, Oprava chodníku v ulici Hrdinů odboje</v>
      </c>
      <c r="F115" s="31"/>
      <c r="G115" s="31"/>
      <c r="H115" s="31"/>
      <c r="I115" s="148"/>
      <c r="J115" s="38"/>
      <c r="K115" s="38"/>
      <c r="L115" s="42"/>
    </row>
    <row r="116" ht="12" customHeight="1">
      <c r="B116" s="20"/>
      <c r="C116" s="31" t="s">
        <v>98</v>
      </c>
      <c r="D116" s="21"/>
      <c r="E116" s="21"/>
      <c r="F116" s="21"/>
      <c r="G116" s="21"/>
      <c r="H116" s="21"/>
      <c r="I116" s="140"/>
      <c r="J116" s="21"/>
      <c r="K116" s="21"/>
      <c r="L116" s="19"/>
    </row>
    <row r="117" s="1" customFormat="1" ht="16.5" customHeight="1">
      <c r="B117" s="37"/>
      <c r="C117" s="38"/>
      <c r="D117" s="38"/>
      <c r="E117" s="185" t="s">
        <v>99</v>
      </c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100</v>
      </c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6.5" customHeight="1">
      <c r="B119" s="37"/>
      <c r="C119" s="38"/>
      <c r="D119" s="38"/>
      <c r="E119" s="70" t="str">
        <f>E11</f>
        <v>b - Návrh</v>
      </c>
      <c r="F119" s="38"/>
      <c r="G119" s="38"/>
      <c r="H119" s="38"/>
      <c r="I119" s="148"/>
      <c r="J119" s="38"/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2" customHeight="1">
      <c r="B121" s="37"/>
      <c r="C121" s="31" t="s">
        <v>20</v>
      </c>
      <c r="D121" s="38"/>
      <c r="E121" s="38"/>
      <c r="F121" s="26" t="str">
        <f>F14</f>
        <v>Rychnov nad Knežnou</v>
      </c>
      <c r="G121" s="38"/>
      <c r="H121" s="38"/>
      <c r="I121" s="150" t="s">
        <v>22</v>
      </c>
      <c r="J121" s="73" t="str">
        <f>IF(J14="","",J14)</f>
        <v>12. 2. 2019</v>
      </c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27.9" customHeight="1">
      <c r="B123" s="37"/>
      <c r="C123" s="31" t="s">
        <v>24</v>
      </c>
      <c r="D123" s="38"/>
      <c r="E123" s="38"/>
      <c r="F123" s="26" t="str">
        <f>E17</f>
        <v xml:space="preserve"> </v>
      </c>
      <c r="G123" s="38"/>
      <c r="H123" s="38"/>
      <c r="I123" s="150" t="s">
        <v>30</v>
      </c>
      <c r="J123" s="35" t="str">
        <f>E23</f>
        <v>VIAPROJEKT s.r.o. HK</v>
      </c>
      <c r="K123" s="38"/>
      <c r="L123" s="42"/>
    </row>
    <row r="124" s="1" customFormat="1" ht="15.15" customHeight="1">
      <c r="B124" s="37"/>
      <c r="C124" s="31" t="s">
        <v>28</v>
      </c>
      <c r="D124" s="38"/>
      <c r="E124" s="38"/>
      <c r="F124" s="26" t="str">
        <f>IF(E20="","",E20)</f>
        <v>Vyplň údaj</v>
      </c>
      <c r="G124" s="38"/>
      <c r="H124" s="38"/>
      <c r="I124" s="150" t="s">
        <v>33</v>
      </c>
      <c r="J124" s="35" t="str">
        <f>E26</f>
        <v>B.Burešová</v>
      </c>
      <c r="K124" s="38"/>
      <c r="L124" s="42"/>
    </row>
    <row r="125" s="1" customFormat="1" ht="10.32" customHeight="1">
      <c r="B125" s="37"/>
      <c r="C125" s="38"/>
      <c r="D125" s="38"/>
      <c r="E125" s="38"/>
      <c r="F125" s="38"/>
      <c r="G125" s="38"/>
      <c r="H125" s="38"/>
      <c r="I125" s="148"/>
      <c r="J125" s="38"/>
      <c r="K125" s="38"/>
      <c r="L125" s="42"/>
    </row>
    <row r="126" s="10" customFormat="1" ht="29.28" customHeight="1">
      <c r="B126" s="204"/>
      <c r="C126" s="205" t="s">
        <v>111</v>
      </c>
      <c r="D126" s="206" t="s">
        <v>61</v>
      </c>
      <c r="E126" s="206" t="s">
        <v>57</v>
      </c>
      <c r="F126" s="206" t="s">
        <v>58</v>
      </c>
      <c r="G126" s="206" t="s">
        <v>112</v>
      </c>
      <c r="H126" s="206" t="s">
        <v>113</v>
      </c>
      <c r="I126" s="207" t="s">
        <v>114</v>
      </c>
      <c r="J126" s="206" t="s">
        <v>104</v>
      </c>
      <c r="K126" s="208" t="s">
        <v>115</v>
      </c>
      <c r="L126" s="209"/>
      <c r="M126" s="94" t="s">
        <v>1</v>
      </c>
      <c r="N126" s="95" t="s">
        <v>40</v>
      </c>
      <c r="O126" s="95" t="s">
        <v>116</v>
      </c>
      <c r="P126" s="95" t="s">
        <v>117</v>
      </c>
      <c r="Q126" s="95" t="s">
        <v>118</v>
      </c>
      <c r="R126" s="95" t="s">
        <v>119</v>
      </c>
      <c r="S126" s="95" t="s">
        <v>120</v>
      </c>
      <c r="T126" s="96" t="s">
        <v>121</v>
      </c>
    </row>
    <row r="127" s="1" customFormat="1" ht="22.8" customHeight="1">
      <c r="B127" s="37"/>
      <c r="C127" s="101" t="s">
        <v>122</v>
      </c>
      <c r="D127" s="38"/>
      <c r="E127" s="38"/>
      <c r="F127" s="38"/>
      <c r="G127" s="38"/>
      <c r="H127" s="38"/>
      <c r="I127" s="148"/>
      <c r="J127" s="210">
        <f>BK127</f>
        <v>0</v>
      </c>
      <c r="K127" s="38"/>
      <c r="L127" s="42"/>
      <c r="M127" s="97"/>
      <c r="N127" s="98"/>
      <c r="O127" s="98"/>
      <c r="P127" s="211">
        <f>P128+P319</f>
        <v>0</v>
      </c>
      <c r="Q127" s="98"/>
      <c r="R127" s="211">
        <f>R128+R319</f>
        <v>61.334690000000002</v>
      </c>
      <c r="S127" s="98"/>
      <c r="T127" s="212">
        <f>T128+T319</f>
        <v>0</v>
      </c>
      <c r="AT127" s="16" t="s">
        <v>75</v>
      </c>
      <c r="AU127" s="16" t="s">
        <v>106</v>
      </c>
      <c r="BK127" s="213">
        <f>BK128+BK319</f>
        <v>0</v>
      </c>
    </row>
    <row r="128" s="11" customFormat="1" ht="25.92" customHeight="1">
      <c r="B128" s="214"/>
      <c r="C128" s="215"/>
      <c r="D128" s="216" t="s">
        <v>75</v>
      </c>
      <c r="E128" s="217" t="s">
        <v>123</v>
      </c>
      <c r="F128" s="217" t="s">
        <v>124</v>
      </c>
      <c r="G128" s="215"/>
      <c r="H128" s="215"/>
      <c r="I128" s="218"/>
      <c r="J128" s="219">
        <f>BK128</f>
        <v>0</v>
      </c>
      <c r="K128" s="215"/>
      <c r="L128" s="220"/>
      <c r="M128" s="221"/>
      <c r="N128" s="222"/>
      <c r="O128" s="222"/>
      <c r="P128" s="223">
        <f>P129+P238+P287+P316</f>
        <v>0</v>
      </c>
      <c r="Q128" s="222"/>
      <c r="R128" s="223">
        <f>R129+R238+R287+R316</f>
        <v>61.301369999999999</v>
      </c>
      <c r="S128" s="222"/>
      <c r="T128" s="224">
        <f>T129+T238+T287+T316</f>
        <v>0</v>
      </c>
      <c r="AR128" s="225" t="s">
        <v>83</v>
      </c>
      <c r="AT128" s="226" t="s">
        <v>75</v>
      </c>
      <c r="AU128" s="226" t="s">
        <v>76</v>
      </c>
      <c r="AY128" s="225" t="s">
        <v>125</v>
      </c>
      <c r="BK128" s="227">
        <f>BK129+BK238+BK287+BK316</f>
        <v>0</v>
      </c>
    </row>
    <row r="129" s="11" customFormat="1" ht="22.8" customHeight="1">
      <c r="B129" s="214"/>
      <c r="C129" s="215"/>
      <c r="D129" s="216" t="s">
        <v>75</v>
      </c>
      <c r="E129" s="228" t="s">
        <v>83</v>
      </c>
      <c r="F129" s="228" t="s">
        <v>126</v>
      </c>
      <c r="G129" s="215"/>
      <c r="H129" s="215"/>
      <c r="I129" s="218"/>
      <c r="J129" s="229">
        <f>BK129</f>
        <v>0</v>
      </c>
      <c r="K129" s="215"/>
      <c r="L129" s="220"/>
      <c r="M129" s="221"/>
      <c r="N129" s="222"/>
      <c r="O129" s="222"/>
      <c r="P129" s="223">
        <f>SUM(P130:P237)</f>
        <v>0</v>
      </c>
      <c r="Q129" s="222"/>
      <c r="R129" s="223">
        <f>SUM(R130:R237)</f>
        <v>0.00314</v>
      </c>
      <c r="S129" s="222"/>
      <c r="T129" s="224">
        <f>SUM(T130:T237)</f>
        <v>0</v>
      </c>
      <c r="AR129" s="225" t="s">
        <v>83</v>
      </c>
      <c r="AT129" s="226" t="s">
        <v>75</v>
      </c>
      <c r="AU129" s="226" t="s">
        <v>83</v>
      </c>
      <c r="AY129" s="225" t="s">
        <v>125</v>
      </c>
      <c r="BK129" s="227">
        <f>SUM(BK130:BK237)</f>
        <v>0</v>
      </c>
    </row>
    <row r="130" s="1" customFormat="1" ht="24" customHeight="1">
      <c r="B130" s="37"/>
      <c r="C130" s="230" t="s">
        <v>83</v>
      </c>
      <c r="D130" s="230" t="s">
        <v>127</v>
      </c>
      <c r="E130" s="231" t="s">
        <v>205</v>
      </c>
      <c r="F130" s="232" t="s">
        <v>206</v>
      </c>
      <c r="G130" s="233" t="s">
        <v>151</v>
      </c>
      <c r="H130" s="234">
        <v>49</v>
      </c>
      <c r="I130" s="235"/>
      <c r="J130" s="236">
        <f>ROUND(I130*H130,2)</f>
        <v>0</v>
      </c>
      <c r="K130" s="232" t="s">
        <v>131</v>
      </c>
      <c r="L130" s="42"/>
      <c r="M130" s="237" t="s">
        <v>1</v>
      </c>
      <c r="N130" s="238" t="s">
        <v>41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132</v>
      </c>
      <c r="AT130" s="241" t="s">
        <v>127</v>
      </c>
      <c r="AU130" s="241" t="s">
        <v>85</v>
      </c>
      <c r="AY130" s="16" t="s">
        <v>125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83</v>
      </c>
      <c r="BK130" s="242">
        <f>ROUND(I130*H130,2)</f>
        <v>0</v>
      </c>
      <c r="BL130" s="16" t="s">
        <v>132</v>
      </c>
      <c r="BM130" s="241" t="s">
        <v>207</v>
      </c>
    </row>
    <row r="131" s="12" customFormat="1">
      <c r="B131" s="243"/>
      <c r="C131" s="244"/>
      <c r="D131" s="245" t="s">
        <v>134</v>
      </c>
      <c r="E131" s="246" t="s">
        <v>1</v>
      </c>
      <c r="F131" s="247" t="s">
        <v>208</v>
      </c>
      <c r="G131" s="244"/>
      <c r="H131" s="246" t="s">
        <v>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134</v>
      </c>
      <c r="AU131" s="253" t="s">
        <v>85</v>
      </c>
      <c r="AV131" s="12" t="s">
        <v>83</v>
      </c>
      <c r="AW131" s="12" t="s">
        <v>32</v>
      </c>
      <c r="AX131" s="12" t="s">
        <v>76</v>
      </c>
      <c r="AY131" s="253" t="s">
        <v>125</v>
      </c>
    </row>
    <row r="132" s="13" customFormat="1">
      <c r="B132" s="254"/>
      <c r="C132" s="255"/>
      <c r="D132" s="245" t="s">
        <v>134</v>
      </c>
      <c r="E132" s="256" t="s">
        <v>1</v>
      </c>
      <c r="F132" s="257" t="s">
        <v>209</v>
      </c>
      <c r="G132" s="255"/>
      <c r="H132" s="258">
        <v>49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AT132" s="264" t="s">
        <v>134</v>
      </c>
      <c r="AU132" s="264" t="s">
        <v>85</v>
      </c>
      <c r="AV132" s="13" t="s">
        <v>85</v>
      </c>
      <c r="AW132" s="13" t="s">
        <v>32</v>
      </c>
      <c r="AX132" s="13" t="s">
        <v>76</v>
      </c>
      <c r="AY132" s="264" t="s">
        <v>125</v>
      </c>
    </row>
    <row r="133" s="14" customFormat="1">
      <c r="B133" s="265"/>
      <c r="C133" s="266"/>
      <c r="D133" s="245" t="s">
        <v>134</v>
      </c>
      <c r="E133" s="267" t="s">
        <v>1</v>
      </c>
      <c r="F133" s="268" t="s">
        <v>137</v>
      </c>
      <c r="G133" s="266"/>
      <c r="H133" s="269">
        <v>49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AT133" s="275" t="s">
        <v>134</v>
      </c>
      <c r="AU133" s="275" t="s">
        <v>85</v>
      </c>
      <c r="AV133" s="14" t="s">
        <v>132</v>
      </c>
      <c r="AW133" s="14" t="s">
        <v>32</v>
      </c>
      <c r="AX133" s="14" t="s">
        <v>83</v>
      </c>
      <c r="AY133" s="275" t="s">
        <v>125</v>
      </c>
    </row>
    <row r="134" s="1" customFormat="1" ht="24" customHeight="1">
      <c r="B134" s="37"/>
      <c r="C134" s="230" t="s">
        <v>85</v>
      </c>
      <c r="D134" s="230" t="s">
        <v>127</v>
      </c>
      <c r="E134" s="231" t="s">
        <v>210</v>
      </c>
      <c r="F134" s="232" t="s">
        <v>211</v>
      </c>
      <c r="G134" s="233" t="s">
        <v>151</v>
      </c>
      <c r="H134" s="234">
        <v>4.9000000000000004</v>
      </c>
      <c r="I134" s="235"/>
      <c r="J134" s="236">
        <f>ROUND(I134*H134,2)</f>
        <v>0</v>
      </c>
      <c r="K134" s="232" t="s">
        <v>131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132</v>
      </c>
      <c r="AT134" s="241" t="s">
        <v>127</v>
      </c>
      <c r="AU134" s="241" t="s">
        <v>85</v>
      </c>
      <c r="AY134" s="16" t="s">
        <v>125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132</v>
      </c>
      <c r="BM134" s="241" t="s">
        <v>212</v>
      </c>
    </row>
    <row r="135" s="12" customFormat="1">
      <c r="B135" s="243"/>
      <c r="C135" s="244"/>
      <c r="D135" s="245" t="s">
        <v>134</v>
      </c>
      <c r="E135" s="246" t="s">
        <v>1</v>
      </c>
      <c r="F135" s="247" t="s">
        <v>213</v>
      </c>
      <c r="G135" s="244"/>
      <c r="H135" s="246" t="s">
        <v>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134</v>
      </c>
      <c r="AU135" s="253" t="s">
        <v>85</v>
      </c>
      <c r="AV135" s="12" t="s">
        <v>83</v>
      </c>
      <c r="AW135" s="12" t="s">
        <v>32</v>
      </c>
      <c r="AX135" s="12" t="s">
        <v>76</v>
      </c>
      <c r="AY135" s="253" t="s">
        <v>125</v>
      </c>
    </row>
    <row r="136" s="13" customFormat="1">
      <c r="B136" s="254"/>
      <c r="C136" s="255"/>
      <c r="D136" s="245" t="s">
        <v>134</v>
      </c>
      <c r="E136" s="256" t="s">
        <v>1</v>
      </c>
      <c r="F136" s="257" t="s">
        <v>214</v>
      </c>
      <c r="G136" s="255"/>
      <c r="H136" s="258">
        <v>4.9000000000000004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AT136" s="264" t="s">
        <v>134</v>
      </c>
      <c r="AU136" s="264" t="s">
        <v>85</v>
      </c>
      <c r="AV136" s="13" t="s">
        <v>85</v>
      </c>
      <c r="AW136" s="13" t="s">
        <v>32</v>
      </c>
      <c r="AX136" s="13" t="s">
        <v>76</v>
      </c>
      <c r="AY136" s="264" t="s">
        <v>125</v>
      </c>
    </row>
    <row r="137" s="14" customFormat="1">
      <c r="B137" s="265"/>
      <c r="C137" s="266"/>
      <c r="D137" s="245" t="s">
        <v>134</v>
      </c>
      <c r="E137" s="267" t="s">
        <v>1</v>
      </c>
      <c r="F137" s="268" t="s">
        <v>137</v>
      </c>
      <c r="G137" s="266"/>
      <c r="H137" s="269">
        <v>4.9000000000000004</v>
      </c>
      <c r="I137" s="270"/>
      <c r="J137" s="266"/>
      <c r="K137" s="266"/>
      <c r="L137" s="271"/>
      <c r="M137" s="272"/>
      <c r="N137" s="273"/>
      <c r="O137" s="273"/>
      <c r="P137" s="273"/>
      <c r="Q137" s="273"/>
      <c r="R137" s="273"/>
      <c r="S137" s="273"/>
      <c r="T137" s="274"/>
      <c r="AT137" s="275" t="s">
        <v>134</v>
      </c>
      <c r="AU137" s="275" t="s">
        <v>85</v>
      </c>
      <c r="AV137" s="14" t="s">
        <v>132</v>
      </c>
      <c r="AW137" s="14" t="s">
        <v>32</v>
      </c>
      <c r="AX137" s="14" t="s">
        <v>83</v>
      </c>
      <c r="AY137" s="275" t="s">
        <v>125</v>
      </c>
    </row>
    <row r="138" s="1" customFormat="1" ht="24" customHeight="1">
      <c r="B138" s="37"/>
      <c r="C138" s="230" t="s">
        <v>142</v>
      </c>
      <c r="D138" s="230" t="s">
        <v>127</v>
      </c>
      <c r="E138" s="231" t="s">
        <v>215</v>
      </c>
      <c r="F138" s="232" t="s">
        <v>216</v>
      </c>
      <c r="G138" s="233" t="s">
        <v>151</v>
      </c>
      <c r="H138" s="234">
        <v>1</v>
      </c>
      <c r="I138" s="235"/>
      <c r="J138" s="236">
        <f>ROUND(I138*H138,2)</f>
        <v>0</v>
      </c>
      <c r="K138" s="232" t="s">
        <v>131</v>
      </c>
      <c r="L138" s="42"/>
      <c r="M138" s="237" t="s">
        <v>1</v>
      </c>
      <c r="N138" s="238" t="s">
        <v>41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132</v>
      </c>
      <c r="AT138" s="241" t="s">
        <v>127</v>
      </c>
      <c r="AU138" s="241" t="s">
        <v>85</v>
      </c>
      <c r="AY138" s="16" t="s">
        <v>125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83</v>
      </c>
      <c r="BK138" s="242">
        <f>ROUND(I138*H138,2)</f>
        <v>0</v>
      </c>
      <c r="BL138" s="16" t="s">
        <v>132</v>
      </c>
      <c r="BM138" s="241" t="s">
        <v>217</v>
      </c>
    </row>
    <row r="139" s="12" customFormat="1">
      <c r="B139" s="243"/>
      <c r="C139" s="244"/>
      <c r="D139" s="245" t="s">
        <v>134</v>
      </c>
      <c r="E139" s="246" t="s">
        <v>1</v>
      </c>
      <c r="F139" s="247" t="s">
        <v>218</v>
      </c>
      <c r="G139" s="244"/>
      <c r="H139" s="246" t="s">
        <v>1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134</v>
      </c>
      <c r="AU139" s="253" t="s">
        <v>85</v>
      </c>
      <c r="AV139" s="12" t="s">
        <v>83</v>
      </c>
      <c r="AW139" s="12" t="s">
        <v>32</v>
      </c>
      <c r="AX139" s="12" t="s">
        <v>76</v>
      </c>
      <c r="AY139" s="253" t="s">
        <v>125</v>
      </c>
    </row>
    <row r="140" s="13" customFormat="1">
      <c r="B140" s="254"/>
      <c r="C140" s="255"/>
      <c r="D140" s="245" t="s">
        <v>134</v>
      </c>
      <c r="E140" s="256" t="s">
        <v>1</v>
      </c>
      <c r="F140" s="257" t="s">
        <v>83</v>
      </c>
      <c r="G140" s="255"/>
      <c r="H140" s="258">
        <v>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AT140" s="264" t="s">
        <v>134</v>
      </c>
      <c r="AU140" s="264" t="s">
        <v>85</v>
      </c>
      <c r="AV140" s="13" t="s">
        <v>85</v>
      </c>
      <c r="AW140" s="13" t="s">
        <v>32</v>
      </c>
      <c r="AX140" s="13" t="s">
        <v>76</v>
      </c>
      <c r="AY140" s="264" t="s">
        <v>125</v>
      </c>
    </row>
    <row r="141" s="14" customFormat="1">
      <c r="B141" s="265"/>
      <c r="C141" s="266"/>
      <c r="D141" s="245" t="s">
        <v>134</v>
      </c>
      <c r="E141" s="267" t="s">
        <v>1</v>
      </c>
      <c r="F141" s="268" t="s">
        <v>137</v>
      </c>
      <c r="G141" s="266"/>
      <c r="H141" s="269">
        <v>1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AT141" s="275" t="s">
        <v>134</v>
      </c>
      <c r="AU141" s="275" t="s">
        <v>85</v>
      </c>
      <c r="AV141" s="14" t="s">
        <v>132</v>
      </c>
      <c r="AW141" s="14" t="s">
        <v>32</v>
      </c>
      <c r="AX141" s="14" t="s">
        <v>83</v>
      </c>
      <c r="AY141" s="275" t="s">
        <v>125</v>
      </c>
    </row>
    <row r="142" s="1" customFormat="1" ht="24" customHeight="1">
      <c r="B142" s="37"/>
      <c r="C142" s="230" t="s">
        <v>132</v>
      </c>
      <c r="D142" s="230" t="s">
        <v>127</v>
      </c>
      <c r="E142" s="231" t="s">
        <v>215</v>
      </c>
      <c r="F142" s="232" t="s">
        <v>216</v>
      </c>
      <c r="G142" s="233" t="s">
        <v>151</v>
      </c>
      <c r="H142" s="234">
        <v>9.8000000000000007</v>
      </c>
      <c r="I142" s="235"/>
      <c r="J142" s="236">
        <f>ROUND(I142*H142,2)</f>
        <v>0</v>
      </c>
      <c r="K142" s="232" t="s">
        <v>131</v>
      </c>
      <c r="L142" s="42"/>
      <c r="M142" s="237" t="s">
        <v>1</v>
      </c>
      <c r="N142" s="238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132</v>
      </c>
      <c r="AT142" s="241" t="s">
        <v>127</v>
      </c>
      <c r="AU142" s="241" t="s">
        <v>85</v>
      </c>
      <c r="AY142" s="16" t="s">
        <v>125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132</v>
      </c>
      <c r="BM142" s="241" t="s">
        <v>219</v>
      </c>
    </row>
    <row r="143" s="12" customFormat="1">
      <c r="B143" s="243"/>
      <c r="C143" s="244"/>
      <c r="D143" s="245" t="s">
        <v>134</v>
      </c>
      <c r="E143" s="246" t="s">
        <v>1</v>
      </c>
      <c r="F143" s="247" t="s">
        <v>220</v>
      </c>
      <c r="G143" s="244"/>
      <c r="H143" s="246" t="s">
        <v>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134</v>
      </c>
      <c r="AU143" s="253" t="s">
        <v>85</v>
      </c>
      <c r="AV143" s="12" t="s">
        <v>83</v>
      </c>
      <c r="AW143" s="12" t="s">
        <v>32</v>
      </c>
      <c r="AX143" s="12" t="s">
        <v>76</v>
      </c>
      <c r="AY143" s="253" t="s">
        <v>125</v>
      </c>
    </row>
    <row r="144" s="13" customFormat="1">
      <c r="B144" s="254"/>
      <c r="C144" s="255"/>
      <c r="D144" s="245" t="s">
        <v>134</v>
      </c>
      <c r="E144" s="256" t="s">
        <v>1</v>
      </c>
      <c r="F144" s="257" t="s">
        <v>221</v>
      </c>
      <c r="G144" s="255"/>
      <c r="H144" s="258">
        <v>9.8000000000000007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134</v>
      </c>
      <c r="AU144" s="264" t="s">
        <v>85</v>
      </c>
      <c r="AV144" s="13" t="s">
        <v>85</v>
      </c>
      <c r="AW144" s="13" t="s">
        <v>32</v>
      </c>
      <c r="AX144" s="13" t="s">
        <v>76</v>
      </c>
      <c r="AY144" s="264" t="s">
        <v>125</v>
      </c>
    </row>
    <row r="145" s="14" customFormat="1">
      <c r="B145" s="265"/>
      <c r="C145" s="266"/>
      <c r="D145" s="245" t="s">
        <v>134</v>
      </c>
      <c r="E145" s="267" t="s">
        <v>1</v>
      </c>
      <c r="F145" s="268" t="s">
        <v>137</v>
      </c>
      <c r="G145" s="266"/>
      <c r="H145" s="269">
        <v>9.8000000000000007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AT145" s="275" t="s">
        <v>134</v>
      </c>
      <c r="AU145" s="275" t="s">
        <v>85</v>
      </c>
      <c r="AV145" s="14" t="s">
        <v>132</v>
      </c>
      <c r="AW145" s="14" t="s">
        <v>32</v>
      </c>
      <c r="AX145" s="14" t="s">
        <v>83</v>
      </c>
      <c r="AY145" s="275" t="s">
        <v>125</v>
      </c>
    </row>
    <row r="146" s="1" customFormat="1" ht="24" customHeight="1">
      <c r="B146" s="37"/>
      <c r="C146" s="230" t="s">
        <v>157</v>
      </c>
      <c r="D146" s="230" t="s">
        <v>127</v>
      </c>
      <c r="E146" s="231" t="s">
        <v>215</v>
      </c>
      <c r="F146" s="232" t="s">
        <v>216</v>
      </c>
      <c r="G146" s="233" t="s">
        <v>151</v>
      </c>
      <c r="H146" s="234">
        <v>15</v>
      </c>
      <c r="I146" s="235"/>
      <c r="J146" s="236">
        <f>ROUND(I146*H146,2)</f>
        <v>0</v>
      </c>
      <c r="K146" s="232" t="s">
        <v>131</v>
      </c>
      <c r="L146" s="42"/>
      <c r="M146" s="237" t="s">
        <v>1</v>
      </c>
      <c r="N146" s="238" t="s">
        <v>41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132</v>
      </c>
      <c r="AT146" s="241" t="s">
        <v>127</v>
      </c>
      <c r="AU146" s="241" t="s">
        <v>85</v>
      </c>
      <c r="AY146" s="16" t="s">
        <v>125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83</v>
      </c>
      <c r="BK146" s="242">
        <f>ROUND(I146*H146,2)</f>
        <v>0</v>
      </c>
      <c r="BL146" s="16" t="s">
        <v>132</v>
      </c>
      <c r="BM146" s="241" t="s">
        <v>222</v>
      </c>
    </row>
    <row r="147" s="12" customFormat="1">
      <c r="B147" s="243"/>
      <c r="C147" s="244"/>
      <c r="D147" s="245" t="s">
        <v>134</v>
      </c>
      <c r="E147" s="246" t="s">
        <v>1</v>
      </c>
      <c r="F147" s="247" t="s">
        <v>223</v>
      </c>
      <c r="G147" s="244"/>
      <c r="H147" s="246" t="s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134</v>
      </c>
      <c r="AU147" s="253" t="s">
        <v>85</v>
      </c>
      <c r="AV147" s="12" t="s">
        <v>83</v>
      </c>
      <c r="AW147" s="12" t="s">
        <v>32</v>
      </c>
      <c r="AX147" s="12" t="s">
        <v>76</v>
      </c>
      <c r="AY147" s="253" t="s">
        <v>125</v>
      </c>
    </row>
    <row r="148" s="13" customFormat="1">
      <c r="B148" s="254"/>
      <c r="C148" s="255"/>
      <c r="D148" s="245" t="s">
        <v>134</v>
      </c>
      <c r="E148" s="256" t="s">
        <v>1</v>
      </c>
      <c r="F148" s="257" t="s">
        <v>8</v>
      </c>
      <c r="G148" s="255"/>
      <c r="H148" s="258">
        <v>15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AT148" s="264" t="s">
        <v>134</v>
      </c>
      <c r="AU148" s="264" t="s">
        <v>85</v>
      </c>
      <c r="AV148" s="13" t="s">
        <v>85</v>
      </c>
      <c r="AW148" s="13" t="s">
        <v>32</v>
      </c>
      <c r="AX148" s="13" t="s">
        <v>76</v>
      </c>
      <c r="AY148" s="264" t="s">
        <v>125</v>
      </c>
    </row>
    <row r="149" s="14" customFormat="1">
      <c r="B149" s="265"/>
      <c r="C149" s="266"/>
      <c r="D149" s="245" t="s">
        <v>134</v>
      </c>
      <c r="E149" s="267" t="s">
        <v>1</v>
      </c>
      <c r="F149" s="268" t="s">
        <v>137</v>
      </c>
      <c r="G149" s="266"/>
      <c r="H149" s="269">
        <v>15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AT149" s="275" t="s">
        <v>134</v>
      </c>
      <c r="AU149" s="275" t="s">
        <v>85</v>
      </c>
      <c r="AV149" s="14" t="s">
        <v>132</v>
      </c>
      <c r="AW149" s="14" t="s">
        <v>32</v>
      </c>
      <c r="AX149" s="14" t="s">
        <v>83</v>
      </c>
      <c r="AY149" s="275" t="s">
        <v>125</v>
      </c>
    </row>
    <row r="150" s="1" customFormat="1" ht="24" customHeight="1">
      <c r="B150" s="37"/>
      <c r="C150" s="230" t="s">
        <v>164</v>
      </c>
      <c r="D150" s="230" t="s">
        <v>127</v>
      </c>
      <c r="E150" s="231" t="s">
        <v>224</v>
      </c>
      <c r="F150" s="232" t="s">
        <v>225</v>
      </c>
      <c r="G150" s="233" t="s">
        <v>151</v>
      </c>
      <c r="H150" s="234">
        <v>1</v>
      </c>
      <c r="I150" s="235"/>
      <c r="J150" s="236">
        <f>ROUND(I150*H150,2)</f>
        <v>0</v>
      </c>
      <c r="K150" s="232" t="s">
        <v>131</v>
      </c>
      <c r="L150" s="42"/>
      <c r="M150" s="237" t="s">
        <v>1</v>
      </c>
      <c r="N150" s="238" t="s">
        <v>41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132</v>
      </c>
      <c r="AT150" s="241" t="s">
        <v>127</v>
      </c>
      <c r="AU150" s="241" t="s">
        <v>85</v>
      </c>
      <c r="AY150" s="16" t="s">
        <v>125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132</v>
      </c>
      <c r="BM150" s="241" t="s">
        <v>226</v>
      </c>
    </row>
    <row r="151" s="12" customFormat="1">
      <c r="B151" s="243"/>
      <c r="C151" s="244"/>
      <c r="D151" s="245" t="s">
        <v>134</v>
      </c>
      <c r="E151" s="246" t="s">
        <v>1</v>
      </c>
      <c r="F151" s="247" t="s">
        <v>218</v>
      </c>
      <c r="G151" s="244"/>
      <c r="H151" s="246" t="s">
        <v>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AT151" s="253" t="s">
        <v>134</v>
      </c>
      <c r="AU151" s="253" t="s">
        <v>85</v>
      </c>
      <c r="AV151" s="12" t="s">
        <v>83</v>
      </c>
      <c r="AW151" s="12" t="s">
        <v>32</v>
      </c>
      <c r="AX151" s="12" t="s">
        <v>76</v>
      </c>
      <c r="AY151" s="253" t="s">
        <v>125</v>
      </c>
    </row>
    <row r="152" s="13" customFormat="1">
      <c r="B152" s="254"/>
      <c r="C152" s="255"/>
      <c r="D152" s="245" t="s">
        <v>134</v>
      </c>
      <c r="E152" s="256" t="s">
        <v>1</v>
      </c>
      <c r="F152" s="257" t="s">
        <v>83</v>
      </c>
      <c r="G152" s="255"/>
      <c r="H152" s="258">
        <v>1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AT152" s="264" t="s">
        <v>134</v>
      </c>
      <c r="AU152" s="264" t="s">
        <v>85</v>
      </c>
      <c r="AV152" s="13" t="s">
        <v>85</v>
      </c>
      <c r="AW152" s="13" t="s">
        <v>32</v>
      </c>
      <c r="AX152" s="13" t="s">
        <v>76</v>
      </c>
      <c r="AY152" s="264" t="s">
        <v>125</v>
      </c>
    </row>
    <row r="153" s="14" customFormat="1">
      <c r="B153" s="265"/>
      <c r="C153" s="266"/>
      <c r="D153" s="245" t="s">
        <v>134</v>
      </c>
      <c r="E153" s="267" t="s">
        <v>1</v>
      </c>
      <c r="F153" s="268" t="s">
        <v>137</v>
      </c>
      <c r="G153" s="266"/>
      <c r="H153" s="269">
        <v>1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AT153" s="275" t="s">
        <v>134</v>
      </c>
      <c r="AU153" s="275" t="s">
        <v>85</v>
      </c>
      <c r="AV153" s="14" t="s">
        <v>132</v>
      </c>
      <c r="AW153" s="14" t="s">
        <v>32</v>
      </c>
      <c r="AX153" s="14" t="s">
        <v>83</v>
      </c>
      <c r="AY153" s="275" t="s">
        <v>125</v>
      </c>
    </row>
    <row r="154" s="1" customFormat="1" ht="24" customHeight="1">
      <c r="B154" s="37"/>
      <c r="C154" s="230" t="s">
        <v>170</v>
      </c>
      <c r="D154" s="230" t="s">
        <v>127</v>
      </c>
      <c r="E154" s="231" t="s">
        <v>227</v>
      </c>
      <c r="F154" s="232" t="s">
        <v>228</v>
      </c>
      <c r="G154" s="233" t="s">
        <v>151</v>
      </c>
      <c r="H154" s="234">
        <v>15</v>
      </c>
      <c r="I154" s="235"/>
      <c r="J154" s="236">
        <f>ROUND(I154*H154,2)</f>
        <v>0</v>
      </c>
      <c r="K154" s="232" t="s">
        <v>131</v>
      </c>
      <c r="L154" s="42"/>
      <c r="M154" s="237" t="s">
        <v>1</v>
      </c>
      <c r="N154" s="238" t="s">
        <v>41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132</v>
      </c>
      <c r="AT154" s="241" t="s">
        <v>127</v>
      </c>
      <c r="AU154" s="241" t="s">
        <v>85</v>
      </c>
      <c r="AY154" s="16" t="s">
        <v>125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6" t="s">
        <v>83</v>
      </c>
      <c r="BK154" s="242">
        <f>ROUND(I154*H154,2)</f>
        <v>0</v>
      </c>
      <c r="BL154" s="16" t="s">
        <v>132</v>
      </c>
      <c r="BM154" s="241" t="s">
        <v>229</v>
      </c>
    </row>
    <row r="155" s="12" customFormat="1">
      <c r="B155" s="243"/>
      <c r="C155" s="244"/>
      <c r="D155" s="245" t="s">
        <v>134</v>
      </c>
      <c r="E155" s="246" t="s">
        <v>1</v>
      </c>
      <c r="F155" s="247" t="s">
        <v>223</v>
      </c>
      <c r="G155" s="244"/>
      <c r="H155" s="246" t="s">
        <v>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134</v>
      </c>
      <c r="AU155" s="253" t="s">
        <v>85</v>
      </c>
      <c r="AV155" s="12" t="s">
        <v>83</v>
      </c>
      <c r="AW155" s="12" t="s">
        <v>32</v>
      </c>
      <c r="AX155" s="12" t="s">
        <v>76</v>
      </c>
      <c r="AY155" s="253" t="s">
        <v>125</v>
      </c>
    </row>
    <row r="156" s="13" customFormat="1">
      <c r="B156" s="254"/>
      <c r="C156" s="255"/>
      <c r="D156" s="245" t="s">
        <v>134</v>
      </c>
      <c r="E156" s="256" t="s">
        <v>1</v>
      </c>
      <c r="F156" s="257" t="s">
        <v>230</v>
      </c>
      <c r="G156" s="255"/>
      <c r="H156" s="258">
        <v>15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AT156" s="264" t="s">
        <v>134</v>
      </c>
      <c r="AU156" s="264" t="s">
        <v>85</v>
      </c>
      <c r="AV156" s="13" t="s">
        <v>85</v>
      </c>
      <c r="AW156" s="13" t="s">
        <v>32</v>
      </c>
      <c r="AX156" s="13" t="s">
        <v>76</v>
      </c>
      <c r="AY156" s="264" t="s">
        <v>125</v>
      </c>
    </row>
    <row r="157" s="14" customFormat="1">
      <c r="B157" s="265"/>
      <c r="C157" s="266"/>
      <c r="D157" s="245" t="s">
        <v>134</v>
      </c>
      <c r="E157" s="267" t="s">
        <v>1</v>
      </c>
      <c r="F157" s="268" t="s">
        <v>137</v>
      </c>
      <c r="G157" s="266"/>
      <c r="H157" s="269">
        <v>15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AT157" s="275" t="s">
        <v>134</v>
      </c>
      <c r="AU157" s="275" t="s">
        <v>85</v>
      </c>
      <c r="AV157" s="14" t="s">
        <v>132</v>
      </c>
      <c r="AW157" s="14" t="s">
        <v>32</v>
      </c>
      <c r="AX157" s="14" t="s">
        <v>83</v>
      </c>
      <c r="AY157" s="275" t="s">
        <v>125</v>
      </c>
    </row>
    <row r="158" s="1" customFormat="1" ht="24" customHeight="1">
      <c r="B158" s="37"/>
      <c r="C158" s="230" t="s">
        <v>176</v>
      </c>
      <c r="D158" s="230" t="s">
        <v>127</v>
      </c>
      <c r="E158" s="231" t="s">
        <v>231</v>
      </c>
      <c r="F158" s="232" t="s">
        <v>232</v>
      </c>
      <c r="G158" s="233" t="s">
        <v>151</v>
      </c>
      <c r="H158" s="234">
        <v>1.5</v>
      </c>
      <c r="I158" s="235"/>
      <c r="J158" s="236">
        <f>ROUND(I158*H158,2)</f>
        <v>0</v>
      </c>
      <c r="K158" s="232" t="s">
        <v>131</v>
      </c>
      <c r="L158" s="42"/>
      <c r="M158" s="237" t="s">
        <v>1</v>
      </c>
      <c r="N158" s="238" t="s">
        <v>41</v>
      </c>
      <c r="O158" s="85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AR158" s="241" t="s">
        <v>132</v>
      </c>
      <c r="AT158" s="241" t="s">
        <v>127</v>
      </c>
      <c r="AU158" s="241" t="s">
        <v>85</v>
      </c>
      <c r="AY158" s="16" t="s">
        <v>125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6" t="s">
        <v>83</v>
      </c>
      <c r="BK158" s="242">
        <f>ROUND(I158*H158,2)</f>
        <v>0</v>
      </c>
      <c r="BL158" s="16" t="s">
        <v>132</v>
      </c>
      <c r="BM158" s="241" t="s">
        <v>233</v>
      </c>
    </row>
    <row r="159" s="12" customFormat="1">
      <c r="B159" s="243"/>
      <c r="C159" s="244"/>
      <c r="D159" s="245" t="s">
        <v>134</v>
      </c>
      <c r="E159" s="246" t="s">
        <v>1</v>
      </c>
      <c r="F159" s="247" t="s">
        <v>234</v>
      </c>
      <c r="G159" s="244"/>
      <c r="H159" s="246" t="s">
        <v>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AT159" s="253" t="s">
        <v>134</v>
      </c>
      <c r="AU159" s="253" t="s">
        <v>85</v>
      </c>
      <c r="AV159" s="12" t="s">
        <v>83</v>
      </c>
      <c r="AW159" s="12" t="s">
        <v>32</v>
      </c>
      <c r="AX159" s="12" t="s">
        <v>76</v>
      </c>
      <c r="AY159" s="253" t="s">
        <v>125</v>
      </c>
    </row>
    <row r="160" s="13" customFormat="1">
      <c r="B160" s="254"/>
      <c r="C160" s="255"/>
      <c r="D160" s="245" t="s">
        <v>134</v>
      </c>
      <c r="E160" s="256" t="s">
        <v>1</v>
      </c>
      <c r="F160" s="257" t="s">
        <v>235</v>
      </c>
      <c r="G160" s="255"/>
      <c r="H160" s="258">
        <v>1.5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AT160" s="264" t="s">
        <v>134</v>
      </c>
      <c r="AU160" s="264" t="s">
        <v>85</v>
      </c>
      <c r="AV160" s="13" t="s">
        <v>85</v>
      </c>
      <c r="AW160" s="13" t="s">
        <v>32</v>
      </c>
      <c r="AX160" s="13" t="s">
        <v>76</v>
      </c>
      <c r="AY160" s="264" t="s">
        <v>125</v>
      </c>
    </row>
    <row r="161" s="14" customFormat="1">
      <c r="B161" s="265"/>
      <c r="C161" s="266"/>
      <c r="D161" s="245" t="s">
        <v>134</v>
      </c>
      <c r="E161" s="267" t="s">
        <v>1</v>
      </c>
      <c r="F161" s="268" t="s">
        <v>137</v>
      </c>
      <c r="G161" s="266"/>
      <c r="H161" s="269">
        <v>1.5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AT161" s="275" t="s">
        <v>134</v>
      </c>
      <c r="AU161" s="275" t="s">
        <v>85</v>
      </c>
      <c r="AV161" s="14" t="s">
        <v>132</v>
      </c>
      <c r="AW161" s="14" t="s">
        <v>32</v>
      </c>
      <c r="AX161" s="14" t="s">
        <v>83</v>
      </c>
      <c r="AY161" s="275" t="s">
        <v>125</v>
      </c>
    </row>
    <row r="162" s="1" customFormat="1" ht="24" customHeight="1">
      <c r="B162" s="37"/>
      <c r="C162" s="230" t="s">
        <v>182</v>
      </c>
      <c r="D162" s="230" t="s">
        <v>127</v>
      </c>
      <c r="E162" s="231" t="s">
        <v>236</v>
      </c>
      <c r="F162" s="232" t="s">
        <v>237</v>
      </c>
      <c r="G162" s="233" t="s">
        <v>151</v>
      </c>
      <c r="H162" s="234">
        <v>15</v>
      </c>
      <c r="I162" s="235"/>
      <c r="J162" s="236">
        <f>ROUND(I162*H162,2)</f>
        <v>0</v>
      </c>
      <c r="K162" s="232" t="s">
        <v>131</v>
      </c>
      <c r="L162" s="42"/>
      <c r="M162" s="237" t="s">
        <v>1</v>
      </c>
      <c r="N162" s="238" t="s">
        <v>41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132</v>
      </c>
      <c r="AT162" s="241" t="s">
        <v>127</v>
      </c>
      <c r="AU162" s="241" t="s">
        <v>85</v>
      </c>
      <c r="AY162" s="16" t="s">
        <v>125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83</v>
      </c>
      <c r="BK162" s="242">
        <f>ROUND(I162*H162,2)</f>
        <v>0</v>
      </c>
      <c r="BL162" s="16" t="s">
        <v>132</v>
      </c>
      <c r="BM162" s="241" t="s">
        <v>238</v>
      </c>
    </row>
    <row r="163" s="12" customFormat="1">
      <c r="B163" s="243"/>
      <c r="C163" s="244"/>
      <c r="D163" s="245" t="s">
        <v>134</v>
      </c>
      <c r="E163" s="246" t="s">
        <v>1</v>
      </c>
      <c r="F163" s="247" t="s">
        <v>223</v>
      </c>
      <c r="G163" s="244"/>
      <c r="H163" s="246" t="s">
        <v>1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134</v>
      </c>
      <c r="AU163" s="253" t="s">
        <v>85</v>
      </c>
      <c r="AV163" s="12" t="s">
        <v>83</v>
      </c>
      <c r="AW163" s="12" t="s">
        <v>32</v>
      </c>
      <c r="AX163" s="12" t="s">
        <v>76</v>
      </c>
      <c r="AY163" s="253" t="s">
        <v>125</v>
      </c>
    </row>
    <row r="164" s="13" customFormat="1">
      <c r="B164" s="254"/>
      <c r="C164" s="255"/>
      <c r="D164" s="245" t="s">
        <v>134</v>
      </c>
      <c r="E164" s="256" t="s">
        <v>1</v>
      </c>
      <c r="F164" s="257" t="s">
        <v>230</v>
      </c>
      <c r="G164" s="255"/>
      <c r="H164" s="258">
        <v>15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AT164" s="264" t="s">
        <v>134</v>
      </c>
      <c r="AU164" s="264" t="s">
        <v>85</v>
      </c>
      <c r="AV164" s="13" t="s">
        <v>85</v>
      </c>
      <c r="AW164" s="13" t="s">
        <v>32</v>
      </c>
      <c r="AX164" s="13" t="s">
        <v>76</v>
      </c>
      <c r="AY164" s="264" t="s">
        <v>125</v>
      </c>
    </row>
    <row r="165" s="14" customFormat="1">
      <c r="B165" s="265"/>
      <c r="C165" s="266"/>
      <c r="D165" s="245" t="s">
        <v>134</v>
      </c>
      <c r="E165" s="267" t="s">
        <v>1</v>
      </c>
      <c r="F165" s="268" t="s">
        <v>137</v>
      </c>
      <c r="G165" s="266"/>
      <c r="H165" s="269">
        <v>15</v>
      </c>
      <c r="I165" s="270"/>
      <c r="J165" s="266"/>
      <c r="K165" s="266"/>
      <c r="L165" s="271"/>
      <c r="M165" s="272"/>
      <c r="N165" s="273"/>
      <c r="O165" s="273"/>
      <c r="P165" s="273"/>
      <c r="Q165" s="273"/>
      <c r="R165" s="273"/>
      <c r="S165" s="273"/>
      <c r="T165" s="274"/>
      <c r="AT165" s="275" t="s">
        <v>134</v>
      </c>
      <c r="AU165" s="275" t="s">
        <v>85</v>
      </c>
      <c r="AV165" s="14" t="s">
        <v>132</v>
      </c>
      <c r="AW165" s="14" t="s">
        <v>32</v>
      </c>
      <c r="AX165" s="14" t="s">
        <v>83</v>
      </c>
      <c r="AY165" s="275" t="s">
        <v>125</v>
      </c>
    </row>
    <row r="166" s="1" customFormat="1" ht="24" customHeight="1">
      <c r="B166" s="37"/>
      <c r="C166" s="230" t="s">
        <v>186</v>
      </c>
      <c r="D166" s="230" t="s">
        <v>127</v>
      </c>
      <c r="E166" s="231" t="s">
        <v>239</v>
      </c>
      <c r="F166" s="232" t="s">
        <v>240</v>
      </c>
      <c r="G166" s="233" t="s">
        <v>151</v>
      </c>
      <c r="H166" s="234">
        <v>9.0999999999999996</v>
      </c>
      <c r="I166" s="235"/>
      <c r="J166" s="236">
        <f>ROUND(I166*H166,2)</f>
        <v>0</v>
      </c>
      <c r="K166" s="232" t="s">
        <v>131</v>
      </c>
      <c r="L166" s="42"/>
      <c r="M166" s="237" t="s">
        <v>1</v>
      </c>
      <c r="N166" s="238" t="s">
        <v>41</v>
      </c>
      <c r="O166" s="85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AR166" s="241" t="s">
        <v>132</v>
      </c>
      <c r="AT166" s="241" t="s">
        <v>127</v>
      </c>
      <c r="AU166" s="241" t="s">
        <v>85</v>
      </c>
      <c r="AY166" s="16" t="s">
        <v>125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6" t="s">
        <v>83</v>
      </c>
      <c r="BK166" s="242">
        <f>ROUND(I166*H166,2)</f>
        <v>0</v>
      </c>
      <c r="BL166" s="16" t="s">
        <v>132</v>
      </c>
      <c r="BM166" s="241" t="s">
        <v>241</v>
      </c>
    </row>
    <row r="167" s="12" customFormat="1">
      <c r="B167" s="243"/>
      <c r="C167" s="244"/>
      <c r="D167" s="245" t="s">
        <v>134</v>
      </c>
      <c r="E167" s="246" t="s">
        <v>1</v>
      </c>
      <c r="F167" s="247" t="s">
        <v>242</v>
      </c>
      <c r="G167" s="244"/>
      <c r="H167" s="246" t="s">
        <v>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134</v>
      </c>
      <c r="AU167" s="253" t="s">
        <v>85</v>
      </c>
      <c r="AV167" s="12" t="s">
        <v>83</v>
      </c>
      <c r="AW167" s="12" t="s">
        <v>32</v>
      </c>
      <c r="AX167" s="12" t="s">
        <v>76</v>
      </c>
      <c r="AY167" s="253" t="s">
        <v>125</v>
      </c>
    </row>
    <row r="168" s="13" customFormat="1">
      <c r="B168" s="254"/>
      <c r="C168" s="255"/>
      <c r="D168" s="245" t="s">
        <v>134</v>
      </c>
      <c r="E168" s="256" t="s">
        <v>1</v>
      </c>
      <c r="F168" s="257" t="s">
        <v>154</v>
      </c>
      <c r="G168" s="255"/>
      <c r="H168" s="258">
        <v>9.0999999999999996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AT168" s="264" t="s">
        <v>134</v>
      </c>
      <c r="AU168" s="264" t="s">
        <v>85</v>
      </c>
      <c r="AV168" s="13" t="s">
        <v>85</v>
      </c>
      <c r="AW168" s="13" t="s">
        <v>32</v>
      </c>
      <c r="AX168" s="13" t="s">
        <v>76</v>
      </c>
      <c r="AY168" s="264" t="s">
        <v>125</v>
      </c>
    </row>
    <row r="169" s="14" customFormat="1">
      <c r="B169" s="265"/>
      <c r="C169" s="266"/>
      <c r="D169" s="245" t="s">
        <v>134</v>
      </c>
      <c r="E169" s="267" t="s">
        <v>1</v>
      </c>
      <c r="F169" s="268" t="s">
        <v>137</v>
      </c>
      <c r="G169" s="266"/>
      <c r="H169" s="269">
        <v>9.0999999999999996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AT169" s="275" t="s">
        <v>134</v>
      </c>
      <c r="AU169" s="275" t="s">
        <v>85</v>
      </c>
      <c r="AV169" s="14" t="s">
        <v>132</v>
      </c>
      <c r="AW169" s="14" t="s">
        <v>32</v>
      </c>
      <c r="AX169" s="14" t="s">
        <v>83</v>
      </c>
      <c r="AY169" s="275" t="s">
        <v>125</v>
      </c>
    </row>
    <row r="170" s="1" customFormat="1" ht="24" customHeight="1">
      <c r="B170" s="37"/>
      <c r="C170" s="230" t="s">
        <v>190</v>
      </c>
      <c r="D170" s="230" t="s">
        <v>127</v>
      </c>
      <c r="E170" s="231" t="s">
        <v>243</v>
      </c>
      <c r="F170" s="232" t="s">
        <v>244</v>
      </c>
      <c r="G170" s="233" t="s">
        <v>151</v>
      </c>
      <c r="H170" s="234">
        <v>49</v>
      </c>
      <c r="I170" s="235"/>
      <c r="J170" s="236">
        <f>ROUND(I170*H170,2)</f>
        <v>0</v>
      </c>
      <c r="K170" s="232" t="s">
        <v>131</v>
      </c>
      <c r="L170" s="42"/>
      <c r="M170" s="237" t="s">
        <v>1</v>
      </c>
      <c r="N170" s="238" t="s">
        <v>41</v>
      </c>
      <c r="O170" s="85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AR170" s="241" t="s">
        <v>132</v>
      </c>
      <c r="AT170" s="241" t="s">
        <v>127</v>
      </c>
      <c r="AU170" s="241" t="s">
        <v>85</v>
      </c>
      <c r="AY170" s="16" t="s">
        <v>125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6" t="s">
        <v>83</v>
      </c>
      <c r="BK170" s="242">
        <f>ROUND(I170*H170,2)</f>
        <v>0</v>
      </c>
      <c r="BL170" s="16" t="s">
        <v>132</v>
      </c>
      <c r="BM170" s="241" t="s">
        <v>245</v>
      </c>
    </row>
    <row r="171" s="12" customFormat="1">
      <c r="B171" s="243"/>
      <c r="C171" s="244"/>
      <c r="D171" s="245" t="s">
        <v>134</v>
      </c>
      <c r="E171" s="246" t="s">
        <v>1</v>
      </c>
      <c r="F171" s="247" t="s">
        <v>246</v>
      </c>
      <c r="G171" s="244"/>
      <c r="H171" s="246" t="s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134</v>
      </c>
      <c r="AU171" s="253" t="s">
        <v>85</v>
      </c>
      <c r="AV171" s="12" t="s">
        <v>83</v>
      </c>
      <c r="AW171" s="12" t="s">
        <v>32</v>
      </c>
      <c r="AX171" s="12" t="s">
        <v>76</v>
      </c>
      <c r="AY171" s="253" t="s">
        <v>125</v>
      </c>
    </row>
    <row r="172" s="13" customFormat="1">
      <c r="B172" s="254"/>
      <c r="C172" s="255"/>
      <c r="D172" s="245" t="s">
        <v>134</v>
      </c>
      <c r="E172" s="256" t="s">
        <v>1</v>
      </c>
      <c r="F172" s="257" t="s">
        <v>209</v>
      </c>
      <c r="G172" s="255"/>
      <c r="H172" s="258">
        <v>49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134</v>
      </c>
      <c r="AU172" s="264" t="s">
        <v>85</v>
      </c>
      <c r="AV172" s="13" t="s">
        <v>85</v>
      </c>
      <c r="AW172" s="13" t="s">
        <v>32</v>
      </c>
      <c r="AX172" s="13" t="s">
        <v>76</v>
      </c>
      <c r="AY172" s="264" t="s">
        <v>125</v>
      </c>
    </row>
    <row r="173" s="14" customFormat="1">
      <c r="B173" s="265"/>
      <c r="C173" s="266"/>
      <c r="D173" s="245" t="s">
        <v>134</v>
      </c>
      <c r="E173" s="267" t="s">
        <v>1</v>
      </c>
      <c r="F173" s="268" t="s">
        <v>137</v>
      </c>
      <c r="G173" s="266"/>
      <c r="H173" s="269">
        <v>49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AT173" s="275" t="s">
        <v>134</v>
      </c>
      <c r="AU173" s="275" t="s">
        <v>85</v>
      </c>
      <c r="AV173" s="14" t="s">
        <v>132</v>
      </c>
      <c r="AW173" s="14" t="s">
        <v>32</v>
      </c>
      <c r="AX173" s="14" t="s">
        <v>83</v>
      </c>
      <c r="AY173" s="275" t="s">
        <v>125</v>
      </c>
    </row>
    <row r="174" s="1" customFormat="1" ht="24" customHeight="1">
      <c r="B174" s="37"/>
      <c r="C174" s="230" t="s">
        <v>194</v>
      </c>
      <c r="D174" s="230" t="s">
        <v>127</v>
      </c>
      <c r="E174" s="231" t="s">
        <v>243</v>
      </c>
      <c r="F174" s="232" t="s">
        <v>244</v>
      </c>
      <c r="G174" s="233" t="s">
        <v>151</v>
      </c>
      <c r="H174" s="234">
        <v>4.5499999999999998</v>
      </c>
      <c r="I174" s="235"/>
      <c r="J174" s="236">
        <f>ROUND(I174*H174,2)</f>
        <v>0</v>
      </c>
      <c r="K174" s="232" t="s">
        <v>131</v>
      </c>
      <c r="L174" s="42"/>
      <c r="M174" s="237" t="s">
        <v>1</v>
      </c>
      <c r="N174" s="238" t="s">
        <v>41</v>
      </c>
      <c r="O174" s="85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AR174" s="241" t="s">
        <v>132</v>
      </c>
      <c r="AT174" s="241" t="s">
        <v>127</v>
      </c>
      <c r="AU174" s="241" t="s">
        <v>85</v>
      </c>
      <c r="AY174" s="16" t="s">
        <v>125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6" t="s">
        <v>83</v>
      </c>
      <c r="BK174" s="242">
        <f>ROUND(I174*H174,2)</f>
        <v>0</v>
      </c>
      <c r="BL174" s="16" t="s">
        <v>132</v>
      </c>
      <c r="BM174" s="241" t="s">
        <v>247</v>
      </c>
    </row>
    <row r="175" s="12" customFormat="1">
      <c r="B175" s="243"/>
      <c r="C175" s="244"/>
      <c r="D175" s="245" t="s">
        <v>134</v>
      </c>
      <c r="E175" s="246" t="s">
        <v>1</v>
      </c>
      <c r="F175" s="247" t="s">
        <v>248</v>
      </c>
      <c r="G175" s="244"/>
      <c r="H175" s="246" t="s">
        <v>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134</v>
      </c>
      <c r="AU175" s="253" t="s">
        <v>85</v>
      </c>
      <c r="AV175" s="12" t="s">
        <v>83</v>
      </c>
      <c r="AW175" s="12" t="s">
        <v>32</v>
      </c>
      <c r="AX175" s="12" t="s">
        <v>76</v>
      </c>
      <c r="AY175" s="253" t="s">
        <v>125</v>
      </c>
    </row>
    <row r="176" s="13" customFormat="1">
      <c r="B176" s="254"/>
      <c r="C176" s="255"/>
      <c r="D176" s="245" t="s">
        <v>134</v>
      </c>
      <c r="E176" s="256" t="s">
        <v>1</v>
      </c>
      <c r="F176" s="257" t="s">
        <v>249</v>
      </c>
      <c r="G176" s="255"/>
      <c r="H176" s="258">
        <v>4.5499999999999998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AT176" s="264" t="s">
        <v>134</v>
      </c>
      <c r="AU176" s="264" t="s">
        <v>85</v>
      </c>
      <c r="AV176" s="13" t="s">
        <v>85</v>
      </c>
      <c r="AW176" s="13" t="s">
        <v>32</v>
      </c>
      <c r="AX176" s="13" t="s">
        <v>76</v>
      </c>
      <c r="AY176" s="264" t="s">
        <v>125</v>
      </c>
    </row>
    <row r="177" s="14" customFormat="1">
      <c r="B177" s="265"/>
      <c r="C177" s="266"/>
      <c r="D177" s="245" t="s">
        <v>134</v>
      </c>
      <c r="E177" s="267" t="s">
        <v>1</v>
      </c>
      <c r="F177" s="268" t="s">
        <v>137</v>
      </c>
      <c r="G177" s="266"/>
      <c r="H177" s="269">
        <v>4.5499999999999998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AT177" s="275" t="s">
        <v>134</v>
      </c>
      <c r="AU177" s="275" t="s">
        <v>85</v>
      </c>
      <c r="AV177" s="14" t="s">
        <v>132</v>
      </c>
      <c r="AW177" s="14" t="s">
        <v>32</v>
      </c>
      <c r="AX177" s="14" t="s">
        <v>83</v>
      </c>
      <c r="AY177" s="275" t="s">
        <v>125</v>
      </c>
    </row>
    <row r="178" s="1" customFormat="1" ht="24" customHeight="1">
      <c r="B178" s="37"/>
      <c r="C178" s="230" t="s">
        <v>250</v>
      </c>
      <c r="D178" s="230" t="s">
        <v>127</v>
      </c>
      <c r="E178" s="231" t="s">
        <v>243</v>
      </c>
      <c r="F178" s="232" t="s">
        <v>244</v>
      </c>
      <c r="G178" s="233" t="s">
        <v>151</v>
      </c>
      <c r="H178" s="234">
        <v>3.1739999999999999</v>
      </c>
      <c r="I178" s="235"/>
      <c r="J178" s="236">
        <f>ROUND(I178*H178,2)</f>
        <v>0</v>
      </c>
      <c r="K178" s="232" t="s">
        <v>131</v>
      </c>
      <c r="L178" s="42"/>
      <c r="M178" s="237" t="s">
        <v>1</v>
      </c>
      <c r="N178" s="238" t="s">
        <v>41</v>
      </c>
      <c r="O178" s="85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AR178" s="241" t="s">
        <v>132</v>
      </c>
      <c r="AT178" s="241" t="s">
        <v>127</v>
      </c>
      <c r="AU178" s="241" t="s">
        <v>85</v>
      </c>
      <c r="AY178" s="16" t="s">
        <v>125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6" t="s">
        <v>83</v>
      </c>
      <c r="BK178" s="242">
        <f>ROUND(I178*H178,2)</f>
        <v>0</v>
      </c>
      <c r="BL178" s="16" t="s">
        <v>132</v>
      </c>
      <c r="BM178" s="241" t="s">
        <v>251</v>
      </c>
    </row>
    <row r="179" s="12" customFormat="1">
      <c r="B179" s="243"/>
      <c r="C179" s="244"/>
      <c r="D179" s="245" t="s">
        <v>134</v>
      </c>
      <c r="E179" s="246" t="s">
        <v>1</v>
      </c>
      <c r="F179" s="247" t="s">
        <v>223</v>
      </c>
      <c r="G179" s="244"/>
      <c r="H179" s="246" t="s">
        <v>1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134</v>
      </c>
      <c r="AU179" s="253" t="s">
        <v>85</v>
      </c>
      <c r="AV179" s="12" t="s">
        <v>83</v>
      </c>
      <c r="AW179" s="12" t="s">
        <v>32</v>
      </c>
      <c r="AX179" s="12" t="s">
        <v>76</v>
      </c>
      <c r="AY179" s="253" t="s">
        <v>125</v>
      </c>
    </row>
    <row r="180" s="13" customFormat="1">
      <c r="B180" s="254"/>
      <c r="C180" s="255"/>
      <c r="D180" s="245" t="s">
        <v>134</v>
      </c>
      <c r="E180" s="256" t="s">
        <v>1</v>
      </c>
      <c r="F180" s="257" t="s">
        <v>252</v>
      </c>
      <c r="G180" s="255"/>
      <c r="H180" s="258">
        <v>3.1739999999999999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AT180" s="264" t="s">
        <v>134</v>
      </c>
      <c r="AU180" s="264" t="s">
        <v>85</v>
      </c>
      <c r="AV180" s="13" t="s">
        <v>85</v>
      </c>
      <c r="AW180" s="13" t="s">
        <v>32</v>
      </c>
      <c r="AX180" s="13" t="s">
        <v>76</v>
      </c>
      <c r="AY180" s="264" t="s">
        <v>125</v>
      </c>
    </row>
    <row r="181" s="14" customFormat="1">
      <c r="B181" s="265"/>
      <c r="C181" s="266"/>
      <c r="D181" s="245" t="s">
        <v>134</v>
      </c>
      <c r="E181" s="267" t="s">
        <v>1</v>
      </c>
      <c r="F181" s="268" t="s">
        <v>137</v>
      </c>
      <c r="G181" s="266"/>
      <c r="H181" s="269">
        <v>3.1739999999999999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AT181" s="275" t="s">
        <v>134</v>
      </c>
      <c r="AU181" s="275" t="s">
        <v>85</v>
      </c>
      <c r="AV181" s="14" t="s">
        <v>132</v>
      </c>
      <c r="AW181" s="14" t="s">
        <v>32</v>
      </c>
      <c r="AX181" s="14" t="s">
        <v>83</v>
      </c>
      <c r="AY181" s="275" t="s">
        <v>125</v>
      </c>
    </row>
    <row r="182" s="1" customFormat="1" ht="16.5" customHeight="1">
      <c r="B182" s="37"/>
      <c r="C182" s="230" t="s">
        <v>253</v>
      </c>
      <c r="D182" s="230" t="s">
        <v>127</v>
      </c>
      <c r="E182" s="231" t="s">
        <v>254</v>
      </c>
      <c r="F182" s="232" t="s">
        <v>255</v>
      </c>
      <c r="G182" s="233" t="s">
        <v>151</v>
      </c>
      <c r="H182" s="234">
        <v>13.65</v>
      </c>
      <c r="I182" s="235"/>
      <c r="J182" s="236">
        <f>ROUND(I182*H182,2)</f>
        <v>0</v>
      </c>
      <c r="K182" s="232" t="s">
        <v>131</v>
      </c>
      <c r="L182" s="42"/>
      <c r="M182" s="237" t="s">
        <v>1</v>
      </c>
      <c r="N182" s="238" t="s">
        <v>41</v>
      </c>
      <c r="O182" s="85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AR182" s="241" t="s">
        <v>132</v>
      </c>
      <c r="AT182" s="241" t="s">
        <v>127</v>
      </c>
      <c r="AU182" s="241" t="s">
        <v>85</v>
      </c>
      <c r="AY182" s="16" t="s">
        <v>125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83</v>
      </c>
      <c r="BK182" s="242">
        <f>ROUND(I182*H182,2)</f>
        <v>0</v>
      </c>
      <c r="BL182" s="16" t="s">
        <v>132</v>
      </c>
      <c r="BM182" s="241" t="s">
        <v>256</v>
      </c>
    </row>
    <row r="183" s="12" customFormat="1">
      <c r="B183" s="243"/>
      <c r="C183" s="244"/>
      <c r="D183" s="245" t="s">
        <v>134</v>
      </c>
      <c r="E183" s="246" t="s">
        <v>1</v>
      </c>
      <c r="F183" s="247" t="s">
        <v>257</v>
      </c>
      <c r="G183" s="244"/>
      <c r="H183" s="246" t="s">
        <v>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134</v>
      </c>
      <c r="AU183" s="253" t="s">
        <v>85</v>
      </c>
      <c r="AV183" s="12" t="s">
        <v>83</v>
      </c>
      <c r="AW183" s="12" t="s">
        <v>32</v>
      </c>
      <c r="AX183" s="12" t="s">
        <v>76</v>
      </c>
      <c r="AY183" s="253" t="s">
        <v>125</v>
      </c>
    </row>
    <row r="184" s="13" customFormat="1">
      <c r="B184" s="254"/>
      <c r="C184" s="255"/>
      <c r="D184" s="245" t="s">
        <v>134</v>
      </c>
      <c r="E184" s="256" t="s">
        <v>1</v>
      </c>
      <c r="F184" s="257" t="s">
        <v>258</v>
      </c>
      <c r="G184" s="255"/>
      <c r="H184" s="258">
        <v>13.65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AT184" s="264" t="s">
        <v>134</v>
      </c>
      <c r="AU184" s="264" t="s">
        <v>85</v>
      </c>
      <c r="AV184" s="13" t="s">
        <v>85</v>
      </c>
      <c r="AW184" s="13" t="s">
        <v>32</v>
      </c>
      <c r="AX184" s="13" t="s">
        <v>76</v>
      </c>
      <c r="AY184" s="264" t="s">
        <v>125</v>
      </c>
    </row>
    <row r="185" s="14" customFormat="1">
      <c r="B185" s="265"/>
      <c r="C185" s="266"/>
      <c r="D185" s="245" t="s">
        <v>134</v>
      </c>
      <c r="E185" s="267" t="s">
        <v>1</v>
      </c>
      <c r="F185" s="268" t="s">
        <v>137</v>
      </c>
      <c r="G185" s="266"/>
      <c r="H185" s="269">
        <v>13.65</v>
      </c>
      <c r="I185" s="270"/>
      <c r="J185" s="266"/>
      <c r="K185" s="266"/>
      <c r="L185" s="271"/>
      <c r="M185" s="272"/>
      <c r="N185" s="273"/>
      <c r="O185" s="273"/>
      <c r="P185" s="273"/>
      <c r="Q185" s="273"/>
      <c r="R185" s="273"/>
      <c r="S185" s="273"/>
      <c r="T185" s="274"/>
      <c r="AT185" s="275" t="s">
        <v>134</v>
      </c>
      <c r="AU185" s="275" t="s">
        <v>85</v>
      </c>
      <c r="AV185" s="14" t="s">
        <v>132</v>
      </c>
      <c r="AW185" s="14" t="s">
        <v>32</v>
      </c>
      <c r="AX185" s="14" t="s">
        <v>83</v>
      </c>
      <c r="AY185" s="275" t="s">
        <v>125</v>
      </c>
    </row>
    <row r="186" s="1" customFormat="1" ht="16.5" customHeight="1">
      <c r="B186" s="37"/>
      <c r="C186" s="230" t="s">
        <v>8</v>
      </c>
      <c r="D186" s="230" t="s">
        <v>127</v>
      </c>
      <c r="E186" s="231" t="s">
        <v>259</v>
      </c>
      <c r="F186" s="232" t="s">
        <v>260</v>
      </c>
      <c r="G186" s="233" t="s">
        <v>151</v>
      </c>
      <c r="H186" s="234">
        <v>49</v>
      </c>
      <c r="I186" s="235"/>
      <c r="J186" s="236">
        <f>ROUND(I186*H186,2)</f>
        <v>0</v>
      </c>
      <c r="K186" s="232" t="s">
        <v>131</v>
      </c>
      <c r="L186" s="42"/>
      <c r="M186" s="237" t="s">
        <v>1</v>
      </c>
      <c r="N186" s="238" t="s">
        <v>41</v>
      </c>
      <c r="O186" s="85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AR186" s="241" t="s">
        <v>132</v>
      </c>
      <c r="AT186" s="241" t="s">
        <v>127</v>
      </c>
      <c r="AU186" s="241" t="s">
        <v>85</v>
      </c>
      <c r="AY186" s="16" t="s">
        <v>125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6" t="s">
        <v>83</v>
      </c>
      <c r="BK186" s="242">
        <f>ROUND(I186*H186,2)</f>
        <v>0</v>
      </c>
      <c r="BL186" s="16" t="s">
        <v>132</v>
      </c>
      <c r="BM186" s="241" t="s">
        <v>261</v>
      </c>
    </row>
    <row r="187" s="12" customFormat="1">
      <c r="B187" s="243"/>
      <c r="C187" s="244"/>
      <c r="D187" s="245" t="s">
        <v>134</v>
      </c>
      <c r="E187" s="246" t="s">
        <v>1</v>
      </c>
      <c r="F187" s="247" t="s">
        <v>246</v>
      </c>
      <c r="G187" s="244"/>
      <c r="H187" s="246" t="s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134</v>
      </c>
      <c r="AU187" s="253" t="s">
        <v>85</v>
      </c>
      <c r="AV187" s="12" t="s">
        <v>83</v>
      </c>
      <c r="AW187" s="12" t="s">
        <v>32</v>
      </c>
      <c r="AX187" s="12" t="s">
        <v>76</v>
      </c>
      <c r="AY187" s="253" t="s">
        <v>125</v>
      </c>
    </row>
    <row r="188" s="13" customFormat="1">
      <c r="B188" s="254"/>
      <c r="C188" s="255"/>
      <c r="D188" s="245" t="s">
        <v>134</v>
      </c>
      <c r="E188" s="256" t="s">
        <v>1</v>
      </c>
      <c r="F188" s="257" t="s">
        <v>209</v>
      </c>
      <c r="G188" s="255"/>
      <c r="H188" s="258">
        <v>49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AT188" s="264" t="s">
        <v>134</v>
      </c>
      <c r="AU188" s="264" t="s">
        <v>85</v>
      </c>
      <c r="AV188" s="13" t="s">
        <v>85</v>
      </c>
      <c r="AW188" s="13" t="s">
        <v>32</v>
      </c>
      <c r="AX188" s="13" t="s">
        <v>76</v>
      </c>
      <c r="AY188" s="264" t="s">
        <v>125</v>
      </c>
    </row>
    <row r="189" s="14" customFormat="1">
      <c r="B189" s="265"/>
      <c r="C189" s="266"/>
      <c r="D189" s="245" t="s">
        <v>134</v>
      </c>
      <c r="E189" s="267" t="s">
        <v>1</v>
      </c>
      <c r="F189" s="268" t="s">
        <v>137</v>
      </c>
      <c r="G189" s="266"/>
      <c r="H189" s="269">
        <v>49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AT189" s="275" t="s">
        <v>134</v>
      </c>
      <c r="AU189" s="275" t="s">
        <v>85</v>
      </c>
      <c r="AV189" s="14" t="s">
        <v>132</v>
      </c>
      <c r="AW189" s="14" t="s">
        <v>32</v>
      </c>
      <c r="AX189" s="14" t="s">
        <v>83</v>
      </c>
      <c r="AY189" s="275" t="s">
        <v>125</v>
      </c>
    </row>
    <row r="190" s="1" customFormat="1" ht="16.5" customHeight="1">
      <c r="B190" s="37"/>
      <c r="C190" s="230" t="s">
        <v>262</v>
      </c>
      <c r="D190" s="230" t="s">
        <v>127</v>
      </c>
      <c r="E190" s="231" t="s">
        <v>259</v>
      </c>
      <c r="F190" s="232" t="s">
        <v>260</v>
      </c>
      <c r="G190" s="233" t="s">
        <v>151</v>
      </c>
      <c r="H190" s="234">
        <v>3.1739999999999999</v>
      </c>
      <c r="I190" s="235"/>
      <c r="J190" s="236">
        <f>ROUND(I190*H190,2)</f>
        <v>0</v>
      </c>
      <c r="K190" s="232" t="s">
        <v>131</v>
      </c>
      <c r="L190" s="42"/>
      <c r="M190" s="237" t="s">
        <v>1</v>
      </c>
      <c r="N190" s="238" t="s">
        <v>41</v>
      </c>
      <c r="O190" s="85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AR190" s="241" t="s">
        <v>132</v>
      </c>
      <c r="AT190" s="241" t="s">
        <v>127</v>
      </c>
      <c r="AU190" s="241" t="s">
        <v>85</v>
      </c>
      <c r="AY190" s="16" t="s">
        <v>125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6" t="s">
        <v>83</v>
      </c>
      <c r="BK190" s="242">
        <f>ROUND(I190*H190,2)</f>
        <v>0</v>
      </c>
      <c r="BL190" s="16" t="s">
        <v>132</v>
      </c>
      <c r="BM190" s="241" t="s">
        <v>263</v>
      </c>
    </row>
    <row r="191" s="12" customFormat="1">
      <c r="B191" s="243"/>
      <c r="C191" s="244"/>
      <c r="D191" s="245" t="s">
        <v>134</v>
      </c>
      <c r="E191" s="246" t="s">
        <v>1</v>
      </c>
      <c r="F191" s="247" t="s">
        <v>223</v>
      </c>
      <c r="G191" s="244"/>
      <c r="H191" s="246" t="s">
        <v>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134</v>
      </c>
      <c r="AU191" s="253" t="s">
        <v>85</v>
      </c>
      <c r="AV191" s="12" t="s">
        <v>83</v>
      </c>
      <c r="AW191" s="12" t="s">
        <v>32</v>
      </c>
      <c r="AX191" s="12" t="s">
        <v>76</v>
      </c>
      <c r="AY191" s="253" t="s">
        <v>125</v>
      </c>
    </row>
    <row r="192" s="13" customFormat="1">
      <c r="B192" s="254"/>
      <c r="C192" s="255"/>
      <c r="D192" s="245" t="s">
        <v>134</v>
      </c>
      <c r="E192" s="256" t="s">
        <v>1</v>
      </c>
      <c r="F192" s="257" t="s">
        <v>252</v>
      </c>
      <c r="G192" s="255"/>
      <c r="H192" s="258">
        <v>3.1739999999999999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AT192" s="264" t="s">
        <v>134</v>
      </c>
      <c r="AU192" s="264" t="s">
        <v>85</v>
      </c>
      <c r="AV192" s="13" t="s">
        <v>85</v>
      </c>
      <c r="AW192" s="13" t="s">
        <v>32</v>
      </c>
      <c r="AX192" s="13" t="s">
        <v>76</v>
      </c>
      <c r="AY192" s="264" t="s">
        <v>125</v>
      </c>
    </row>
    <row r="193" s="14" customFormat="1">
      <c r="B193" s="265"/>
      <c r="C193" s="266"/>
      <c r="D193" s="245" t="s">
        <v>134</v>
      </c>
      <c r="E193" s="267" t="s">
        <v>1</v>
      </c>
      <c r="F193" s="268" t="s">
        <v>137</v>
      </c>
      <c r="G193" s="266"/>
      <c r="H193" s="269">
        <v>3.1739999999999999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AT193" s="275" t="s">
        <v>134</v>
      </c>
      <c r="AU193" s="275" t="s">
        <v>85</v>
      </c>
      <c r="AV193" s="14" t="s">
        <v>132</v>
      </c>
      <c r="AW193" s="14" t="s">
        <v>32</v>
      </c>
      <c r="AX193" s="14" t="s">
        <v>83</v>
      </c>
      <c r="AY193" s="275" t="s">
        <v>125</v>
      </c>
    </row>
    <row r="194" s="1" customFormat="1" ht="24" customHeight="1">
      <c r="B194" s="37"/>
      <c r="C194" s="230" t="s">
        <v>264</v>
      </c>
      <c r="D194" s="230" t="s">
        <v>127</v>
      </c>
      <c r="E194" s="231" t="s">
        <v>265</v>
      </c>
      <c r="F194" s="232" t="s">
        <v>266</v>
      </c>
      <c r="G194" s="233" t="s">
        <v>160</v>
      </c>
      <c r="H194" s="234">
        <v>88.200000000000003</v>
      </c>
      <c r="I194" s="235"/>
      <c r="J194" s="236">
        <f>ROUND(I194*H194,2)</f>
        <v>0</v>
      </c>
      <c r="K194" s="232" t="s">
        <v>131</v>
      </c>
      <c r="L194" s="42"/>
      <c r="M194" s="237" t="s">
        <v>1</v>
      </c>
      <c r="N194" s="238" t="s">
        <v>41</v>
      </c>
      <c r="O194" s="85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AR194" s="241" t="s">
        <v>132</v>
      </c>
      <c r="AT194" s="241" t="s">
        <v>127</v>
      </c>
      <c r="AU194" s="241" t="s">
        <v>85</v>
      </c>
      <c r="AY194" s="16" t="s">
        <v>125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6" t="s">
        <v>83</v>
      </c>
      <c r="BK194" s="242">
        <f>ROUND(I194*H194,2)</f>
        <v>0</v>
      </c>
      <c r="BL194" s="16" t="s">
        <v>132</v>
      </c>
      <c r="BM194" s="241" t="s">
        <v>267</v>
      </c>
    </row>
    <row r="195" s="12" customFormat="1">
      <c r="B195" s="243"/>
      <c r="C195" s="244"/>
      <c r="D195" s="245" t="s">
        <v>134</v>
      </c>
      <c r="E195" s="246" t="s">
        <v>1</v>
      </c>
      <c r="F195" s="247" t="s">
        <v>246</v>
      </c>
      <c r="G195" s="244"/>
      <c r="H195" s="246" t="s">
        <v>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134</v>
      </c>
      <c r="AU195" s="253" t="s">
        <v>85</v>
      </c>
      <c r="AV195" s="12" t="s">
        <v>83</v>
      </c>
      <c r="AW195" s="12" t="s">
        <v>32</v>
      </c>
      <c r="AX195" s="12" t="s">
        <v>76</v>
      </c>
      <c r="AY195" s="253" t="s">
        <v>125</v>
      </c>
    </row>
    <row r="196" s="13" customFormat="1">
      <c r="B196" s="254"/>
      <c r="C196" s="255"/>
      <c r="D196" s="245" t="s">
        <v>134</v>
      </c>
      <c r="E196" s="256" t="s">
        <v>1</v>
      </c>
      <c r="F196" s="257" t="s">
        <v>268</v>
      </c>
      <c r="G196" s="255"/>
      <c r="H196" s="258">
        <v>88.200000000000003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AT196" s="264" t="s">
        <v>134</v>
      </c>
      <c r="AU196" s="264" t="s">
        <v>85</v>
      </c>
      <c r="AV196" s="13" t="s">
        <v>85</v>
      </c>
      <c r="AW196" s="13" t="s">
        <v>32</v>
      </c>
      <c r="AX196" s="13" t="s">
        <v>76</v>
      </c>
      <c r="AY196" s="264" t="s">
        <v>125</v>
      </c>
    </row>
    <row r="197" s="14" customFormat="1">
      <c r="B197" s="265"/>
      <c r="C197" s="266"/>
      <c r="D197" s="245" t="s">
        <v>134</v>
      </c>
      <c r="E197" s="267" t="s">
        <v>1</v>
      </c>
      <c r="F197" s="268" t="s">
        <v>137</v>
      </c>
      <c r="G197" s="266"/>
      <c r="H197" s="269">
        <v>88.200000000000003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AT197" s="275" t="s">
        <v>134</v>
      </c>
      <c r="AU197" s="275" t="s">
        <v>85</v>
      </c>
      <c r="AV197" s="14" t="s">
        <v>132</v>
      </c>
      <c r="AW197" s="14" t="s">
        <v>32</v>
      </c>
      <c r="AX197" s="14" t="s">
        <v>83</v>
      </c>
      <c r="AY197" s="275" t="s">
        <v>125</v>
      </c>
    </row>
    <row r="198" s="1" customFormat="1" ht="24" customHeight="1">
      <c r="B198" s="37"/>
      <c r="C198" s="230" t="s">
        <v>269</v>
      </c>
      <c r="D198" s="230" t="s">
        <v>127</v>
      </c>
      <c r="E198" s="231" t="s">
        <v>265</v>
      </c>
      <c r="F198" s="232" t="s">
        <v>266</v>
      </c>
      <c r="G198" s="233" t="s">
        <v>160</v>
      </c>
      <c r="H198" s="234">
        <v>5.7130000000000001</v>
      </c>
      <c r="I198" s="235"/>
      <c r="J198" s="236">
        <f>ROUND(I198*H198,2)</f>
        <v>0</v>
      </c>
      <c r="K198" s="232" t="s">
        <v>131</v>
      </c>
      <c r="L198" s="42"/>
      <c r="M198" s="237" t="s">
        <v>1</v>
      </c>
      <c r="N198" s="238" t="s">
        <v>41</v>
      </c>
      <c r="O198" s="85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AR198" s="241" t="s">
        <v>132</v>
      </c>
      <c r="AT198" s="241" t="s">
        <v>127</v>
      </c>
      <c r="AU198" s="241" t="s">
        <v>85</v>
      </c>
      <c r="AY198" s="16" t="s">
        <v>125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6" t="s">
        <v>83</v>
      </c>
      <c r="BK198" s="242">
        <f>ROUND(I198*H198,2)</f>
        <v>0</v>
      </c>
      <c r="BL198" s="16" t="s">
        <v>132</v>
      </c>
      <c r="BM198" s="241" t="s">
        <v>270</v>
      </c>
    </row>
    <row r="199" s="12" customFormat="1">
      <c r="B199" s="243"/>
      <c r="C199" s="244"/>
      <c r="D199" s="245" t="s">
        <v>134</v>
      </c>
      <c r="E199" s="246" t="s">
        <v>1</v>
      </c>
      <c r="F199" s="247" t="s">
        <v>271</v>
      </c>
      <c r="G199" s="244"/>
      <c r="H199" s="246" t="s">
        <v>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134</v>
      </c>
      <c r="AU199" s="253" t="s">
        <v>85</v>
      </c>
      <c r="AV199" s="12" t="s">
        <v>83</v>
      </c>
      <c r="AW199" s="12" t="s">
        <v>32</v>
      </c>
      <c r="AX199" s="12" t="s">
        <v>76</v>
      </c>
      <c r="AY199" s="253" t="s">
        <v>125</v>
      </c>
    </row>
    <row r="200" s="13" customFormat="1">
      <c r="B200" s="254"/>
      <c r="C200" s="255"/>
      <c r="D200" s="245" t="s">
        <v>134</v>
      </c>
      <c r="E200" s="256" t="s">
        <v>1</v>
      </c>
      <c r="F200" s="257" t="s">
        <v>272</v>
      </c>
      <c r="G200" s="255"/>
      <c r="H200" s="258">
        <v>5.7130000000000001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AT200" s="264" t="s">
        <v>134</v>
      </c>
      <c r="AU200" s="264" t="s">
        <v>85</v>
      </c>
      <c r="AV200" s="13" t="s">
        <v>85</v>
      </c>
      <c r="AW200" s="13" t="s">
        <v>32</v>
      </c>
      <c r="AX200" s="13" t="s">
        <v>76</v>
      </c>
      <c r="AY200" s="264" t="s">
        <v>125</v>
      </c>
    </row>
    <row r="201" s="14" customFormat="1">
      <c r="B201" s="265"/>
      <c r="C201" s="266"/>
      <c r="D201" s="245" t="s">
        <v>134</v>
      </c>
      <c r="E201" s="267" t="s">
        <v>1</v>
      </c>
      <c r="F201" s="268" t="s">
        <v>137</v>
      </c>
      <c r="G201" s="266"/>
      <c r="H201" s="269">
        <v>5.7130000000000001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AT201" s="275" t="s">
        <v>134</v>
      </c>
      <c r="AU201" s="275" t="s">
        <v>85</v>
      </c>
      <c r="AV201" s="14" t="s">
        <v>132</v>
      </c>
      <c r="AW201" s="14" t="s">
        <v>32</v>
      </c>
      <c r="AX201" s="14" t="s">
        <v>83</v>
      </c>
      <c r="AY201" s="275" t="s">
        <v>125</v>
      </c>
    </row>
    <row r="202" s="1" customFormat="1" ht="24" customHeight="1">
      <c r="B202" s="37"/>
      <c r="C202" s="230" t="s">
        <v>273</v>
      </c>
      <c r="D202" s="230" t="s">
        <v>127</v>
      </c>
      <c r="E202" s="231" t="s">
        <v>274</v>
      </c>
      <c r="F202" s="232" t="s">
        <v>275</v>
      </c>
      <c r="G202" s="233" t="s">
        <v>151</v>
      </c>
      <c r="H202" s="234">
        <v>11.826000000000001</v>
      </c>
      <c r="I202" s="235"/>
      <c r="J202" s="236">
        <f>ROUND(I202*H202,2)</f>
        <v>0</v>
      </c>
      <c r="K202" s="232" t="s">
        <v>131</v>
      </c>
      <c r="L202" s="42"/>
      <c r="M202" s="237" t="s">
        <v>1</v>
      </c>
      <c r="N202" s="238" t="s">
        <v>41</v>
      </c>
      <c r="O202" s="85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AR202" s="241" t="s">
        <v>132</v>
      </c>
      <c r="AT202" s="241" t="s">
        <v>127</v>
      </c>
      <c r="AU202" s="241" t="s">
        <v>85</v>
      </c>
      <c r="AY202" s="16" t="s">
        <v>125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6" t="s">
        <v>83</v>
      </c>
      <c r="BK202" s="242">
        <f>ROUND(I202*H202,2)</f>
        <v>0</v>
      </c>
      <c r="BL202" s="16" t="s">
        <v>132</v>
      </c>
      <c r="BM202" s="241" t="s">
        <v>276</v>
      </c>
    </row>
    <row r="203" s="12" customFormat="1">
      <c r="B203" s="243"/>
      <c r="C203" s="244"/>
      <c r="D203" s="245" t="s">
        <v>134</v>
      </c>
      <c r="E203" s="246" t="s">
        <v>1</v>
      </c>
      <c r="F203" s="247" t="s">
        <v>223</v>
      </c>
      <c r="G203" s="244"/>
      <c r="H203" s="246" t="s">
        <v>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134</v>
      </c>
      <c r="AU203" s="253" t="s">
        <v>85</v>
      </c>
      <c r="AV203" s="12" t="s">
        <v>83</v>
      </c>
      <c r="AW203" s="12" t="s">
        <v>32</v>
      </c>
      <c r="AX203" s="12" t="s">
        <v>76</v>
      </c>
      <c r="AY203" s="253" t="s">
        <v>125</v>
      </c>
    </row>
    <row r="204" s="13" customFormat="1">
      <c r="B204" s="254"/>
      <c r="C204" s="255"/>
      <c r="D204" s="245" t="s">
        <v>134</v>
      </c>
      <c r="E204" s="256" t="s">
        <v>1</v>
      </c>
      <c r="F204" s="257" t="s">
        <v>277</v>
      </c>
      <c r="G204" s="255"/>
      <c r="H204" s="258">
        <v>11.826000000000001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134</v>
      </c>
      <c r="AU204" s="264" t="s">
        <v>85</v>
      </c>
      <c r="AV204" s="13" t="s">
        <v>85</v>
      </c>
      <c r="AW204" s="13" t="s">
        <v>32</v>
      </c>
      <c r="AX204" s="13" t="s">
        <v>76</v>
      </c>
      <c r="AY204" s="264" t="s">
        <v>125</v>
      </c>
    </row>
    <row r="205" s="14" customFormat="1">
      <c r="B205" s="265"/>
      <c r="C205" s="266"/>
      <c r="D205" s="245" t="s">
        <v>134</v>
      </c>
      <c r="E205" s="267" t="s">
        <v>1</v>
      </c>
      <c r="F205" s="268" t="s">
        <v>137</v>
      </c>
      <c r="G205" s="266"/>
      <c r="H205" s="269">
        <v>11.826000000000001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AT205" s="275" t="s">
        <v>134</v>
      </c>
      <c r="AU205" s="275" t="s">
        <v>85</v>
      </c>
      <c r="AV205" s="14" t="s">
        <v>132</v>
      </c>
      <c r="AW205" s="14" t="s">
        <v>32</v>
      </c>
      <c r="AX205" s="14" t="s">
        <v>83</v>
      </c>
      <c r="AY205" s="275" t="s">
        <v>125</v>
      </c>
    </row>
    <row r="206" s="1" customFormat="1" ht="24" customHeight="1">
      <c r="B206" s="37"/>
      <c r="C206" s="230" t="s">
        <v>278</v>
      </c>
      <c r="D206" s="230" t="s">
        <v>127</v>
      </c>
      <c r="E206" s="231" t="s">
        <v>279</v>
      </c>
      <c r="F206" s="232" t="s">
        <v>280</v>
      </c>
      <c r="G206" s="233" t="s">
        <v>151</v>
      </c>
      <c r="H206" s="234">
        <v>2.5289999999999999</v>
      </c>
      <c r="I206" s="235"/>
      <c r="J206" s="236">
        <f>ROUND(I206*H206,2)</f>
        <v>0</v>
      </c>
      <c r="K206" s="232" t="s">
        <v>131</v>
      </c>
      <c r="L206" s="42"/>
      <c r="M206" s="237" t="s">
        <v>1</v>
      </c>
      <c r="N206" s="238" t="s">
        <v>41</v>
      </c>
      <c r="O206" s="85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AR206" s="241" t="s">
        <v>132</v>
      </c>
      <c r="AT206" s="241" t="s">
        <v>127</v>
      </c>
      <c r="AU206" s="241" t="s">
        <v>85</v>
      </c>
      <c r="AY206" s="16" t="s">
        <v>125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6" t="s">
        <v>83</v>
      </c>
      <c r="BK206" s="242">
        <f>ROUND(I206*H206,2)</f>
        <v>0</v>
      </c>
      <c r="BL206" s="16" t="s">
        <v>132</v>
      </c>
      <c r="BM206" s="241" t="s">
        <v>281</v>
      </c>
    </row>
    <row r="207" s="12" customFormat="1">
      <c r="B207" s="243"/>
      <c r="C207" s="244"/>
      <c r="D207" s="245" t="s">
        <v>134</v>
      </c>
      <c r="E207" s="246" t="s">
        <v>1</v>
      </c>
      <c r="F207" s="247" t="s">
        <v>223</v>
      </c>
      <c r="G207" s="244"/>
      <c r="H207" s="246" t="s">
        <v>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134</v>
      </c>
      <c r="AU207" s="253" t="s">
        <v>85</v>
      </c>
      <c r="AV207" s="12" t="s">
        <v>83</v>
      </c>
      <c r="AW207" s="12" t="s">
        <v>32</v>
      </c>
      <c r="AX207" s="12" t="s">
        <v>76</v>
      </c>
      <c r="AY207" s="253" t="s">
        <v>125</v>
      </c>
    </row>
    <row r="208" s="13" customFormat="1">
      <c r="B208" s="254"/>
      <c r="C208" s="255"/>
      <c r="D208" s="245" t="s">
        <v>134</v>
      </c>
      <c r="E208" s="256" t="s">
        <v>1</v>
      </c>
      <c r="F208" s="257" t="s">
        <v>282</v>
      </c>
      <c r="G208" s="255"/>
      <c r="H208" s="258">
        <v>2.5289999999999999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134</v>
      </c>
      <c r="AU208" s="264" t="s">
        <v>85</v>
      </c>
      <c r="AV208" s="13" t="s">
        <v>85</v>
      </c>
      <c r="AW208" s="13" t="s">
        <v>32</v>
      </c>
      <c r="AX208" s="13" t="s">
        <v>76</v>
      </c>
      <c r="AY208" s="264" t="s">
        <v>125</v>
      </c>
    </row>
    <row r="209" s="14" customFormat="1">
      <c r="B209" s="265"/>
      <c r="C209" s="266"/>
      <c r="D209" s="245" t="s">
        <v>134</v>
      </c>
      <c r="E209" s="267" t="s">
        <v>1</v>
      </c>
      <c r="F209" s="268" t="s">
        <v>137</v>
      </c>
      <c r="G209" s="266"/>
      <c r="H209" s="269">
        <v>2.5289999999999999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AT209" s="275" t="s">
        <v>134</v>
      </c>
      <c r="AU209" s="275" t="s">
        <v>85</v>
      </c>
      <c r="AV209" s="14" t="s">
        <v>132</v>
      </c>
      <c r="AW209" s="14" t="s">
        <v>32</v>
      </c>
      <c r="AX209" s="14" t="s">
        <v>83</v>
      </c>
      <c r="AY209" s="275" t="s">
        <v>125</v>
      </c>
    </row>
    <row r="210" s="1" customFormat="1" ht="16.5" customHeight="1">
      <c r="B210" s="37"/>
      <c r="C210" s="279" t="s">
        <v>7</v>
      </c>
      <c r="D210" s="279" t="s">
        <v>283</v>
      </c>
      <c r="E210" s="280" t="s">
        <v>284</v>
      </c>
      <c r="F210" s="281" t="s">
        <v>285</v>
      </c>
      <c r="G210" s="282" t="s">
        <v>151</v>
      </c>
      <c r="H210" s="283">
        <v>2.5289999999999999</v>
      </c>
      <c r="I210" s="284"/>
      <c r="J210" s="285">
        <f>ROUND(I210*H210,2)</f>
        <v>0</v>
      </c>
      <c r="K210" s="281" t="s">
        <v>1</v>
      </c>
      <c r="L210" s="286"/>
      <c r="M210" s="287" t="s">
        <v>1</v>
      </c>
      <c r="N210" s="288" t="s">
        <v>41</v>
      </c>
      <c r="O210" s="85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AR210" s="241" t="s">
        <v>176</v>
      </c>
      <c r="AT210" s="241" t="s">
        <v>283</v>
      </c>
      <c r="AU210" s="241" t="s">
        <v>85</v>
      </c>
      <c r="AY210" s="16" t="s">
        <v>125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6" t="s">
        <v>83</v>
      </c>
      <c r="BK210" s="242">
        <f>ROUND(I210*H210,2)</f>
        <v>0</v>
      </c>
      <c r="BL210" s="16" t="s">
        <v>132</v>
      </c>
      <c r="BM210" s="241" t="s">
        <v>286</v>
      </c>
    </row>
    <row r="211" s="12" customFormat="1">
      <c r="B211" s="243"/>
      <c r="C211" s="244"/>
      <c r="D211" s="245" t="s">
        <v>134</v>
      </c>
      <c r="E211" s="246" t="s">
        <v>1</v>
      </c>
      <c r="F211" s="247" t="s">
        <v>223</v>
      </c>
      <c r="G211" s="244"/>
      <c r="H211" s="246" t="s">
        <v>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134</v>
      </c>
      <c r="AU211" s="253" t="s">
        <v>85</v>
      </c>
      <c r="AV211" s="12" t="s">
        <v>83</v>
      </c>
      <c r="AW211" s="12" t="s">
        <v>32</v>
      </c>
      <c r="AX211" s="12" t="s">
        <v>76</v>
      </c>
      <c r="AY211" s="253" t="s">
        <v>125</v>
      </c>
    </row>
    <row r="212" s="13" customFormat="1">
      <c r="B212" s="254"/>
      <c r="C212" s="255"/>
      <c r="D212" s="245" t="s">
        <v>134</v>
      </c>
      <c r="E212" s="256" t="s">
        <v>1</v>
      </c>
      <c r="F212" s="257" t="s">
        <v>282</v>
      </c>
      <c r="G212" s="255"/>
      <c r="H212" s="258">
        <v>2.5289999999999999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134</v>
      </c>
      <c r="AU212" s="264" t="s">
        <v>85</v>
      </c>
      <c r="AV212" s="13" t="s">
        <v>85</v>
      </c>
      <c r="AW212" s="13" t="s">
        <v>32</v>
      </c>
      <c r="AX212" s="13" t="s">
        <v>76</v>
      </c>
      <c r="AY212" s="264" t="s">
        <v>125</v>
      </c>
    </row>
    <row r="213" s="14" customFormat="1">
      <c r="B213" s="265"/>
      <c r="C213" s="266"/>
      <c r="D213" s="245" t="s">
        <v>134</v>
      </c>
      <c r="E213" s="267" t="s">
        <v>1</v>
      </c>
      <c r="F213" s="268" t="s">
        <v>137</v>
      </c>
      <c r="G213" s="266"/>
      <c r="H213" s="269">
        <v>2.5289999999999999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AT213" s="275" t="s">
        <v>134</v>
      </c>
      <c r="AU213" s="275" t="s">
        <v>85</v>
      </c>
      <c r="AV213" s="14" t="s">
        <v>132</v>
      </c>
      <c r="AW213" s="14" t="s">
        <v>32</v>
      </c>
      <c r="AX213" s="14" t="s">
        <v>83</v>
      </c>
      <c r="AY213" s="275" t="s">
        <v>125</v>
      </c>
    </row>
    <row r="214" s="1" customFormat="1" ht="24" customHeight="1">
      <c r="B214" s="37"/>
      <c r="C214" s="230" t="s">
        <v>287</v>
      </c>
      <c r="D214" s="230" t="s">
        <v>127</v>
      </c>
      <c r="E214" s="231" t="s">
        <v>288</v>
      </c>
      <c r="F214" s="232" t="s">
        <v>289</v>
      </c>
      <c r="G214" s="233" t="s">
        <v>130</v>
      </c>
      <c r="H214" s="234">
        <v>91</v>
      </c>
      <c r="I214" s="235"/>
      <c r="J214" s="236">
        <f>ROUND(I214*H214,2)</f>
        <v>0</v>
      </c>
      <c r="K214" s="232" t="s">
        <v>131</v>
      </c>
      <c r="L214" s="42"/>
      <c r="M214" s="237" t="s">
        <v>1</v>
      </c>
      <c r="N214" s="238" t="s">
        <v>41</v>
      </c>
      <c r="O214" s="85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AR214" s="241" t="s">
        <v>132</v>
      </c>
      <c r="AT214" s="241" t="s">
        <v>127</v>
      </c>
      <c r="AU214" s="241" t="s">
        <v>85</v>
      </c>
      <c r="AY214" s="16" t="s">
        <v>125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6" t="s">
        <v>83</v>
      </c>
      <c r="BK214" s="242">
        <f>ROUND(I214*H214,2)</f>
        <v>0</v>
      </c>
      <c r="BL214" s="16" t="s">
        <v>132</v>
      </c>
      <c r="BM214" s="241" t="s">
        <v>290</v>
      </c>
    </row>
    <row r="215" s="12" customFormat="1">
      <c r="B215" s="243"/>
      <c r="C215" s="244"/>
      <c r="D215" s="245" t="s">
        <v>134</v>
      </c>
      <c r="E215" s="246" t="s">
        <v>1</v>
      </c>
      <c r="F215" s="247" t="s">
        <v>291</v>
      </c>
      <c r="G215" s="244"/>
      <c r="H215" s="246" t="s">
        <v>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134</v>
      </c>
      <c r="AU215" s="253" t="s">
        <v>85</v>
      </c>
      <c r="AV215" s="12" t="s">
        <v>83</v>
      </c>
      <c r="AW215" s="12" t="s">
        <v>32</v>
      </c>
      <c r="AX215" s="12" t="s">
        <v>76</v>
      </c>
      <c r="AY215" s="253" t="s">
        <v>125</v>
      </c>
    </row>
    <row r="216" s="13" customFormat="1">
      <c r="B216" s="254"/>
      <c r="C216" s="255"/>
      <c r="D216" s="245" t="s">
        <v>134</v>
      </c>
      <c r="E216" s="256" t="s">
        <v>1</v>
      </c>
      <c r="F216" s="257" t="s">
        <v>292</v>
      </c>
      <c r="G216" s="255"/>
      <c r="H216" s="258">
        <v>91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134</v>
      </c>
      <c r="AU216" s="264" t="s">
        <v>85</v>
      </c>
      <c r="AV216" s="13" t="s">
        <v>85</v>
      </c>
      <c r="AW216" s="13" t="s">
        <v>32</v>
      </c>
      <c r="AX216" s="13" t="s">
        <v>76</v>
      </c>
      <c r="AY216" s="264" t="s">
        <v>125</v>
      </c>
    </row>
    <row r="217" s="14" customFormat="1">
      <c r="B217" s="265"/>
      <c r="C217" s="266"/>
      <c r="D217" s="245" t="s">
        <v>134</v>
      </c>
      <c r="E217" s="267" t="s">
        <v>1</v>
      </c>
      <c r="F217" s="268" t="s">
        <v>137</v>
      </c>
      <c r="G217" s="266"/>
      <c r="H217" s="269">
        <v>91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AT217" s="275" t="s">
        <v>134</v>
      </c>
      <c r="AU217" s="275" t="s">
        <v>85</v>
      </c>
      <c r="AV217" s="14" t="s">
        <v>132</v>
      </c>
      <c r="AW217" s="14" t="s">
        <v>32</v>
      </c>
      <c r="AX217" s="14" t="s">
        <v>83</v>
      </c>
      <c r="AY217" s="275" t="s">
        <v>125</v>
      </c>
    </row>
    <row r="218" s="1" customFormat="1" ht="16.5" customHeight="1">
      <c r="B218" s="37"/>
      <c r="C218" s="279" t="s">
        <v>293</v>
      </c>
      <c r="D218" s="279" t="s">
        <v>283</v>
      </c>
      <c r="E218" s="280" t="s">
        <v>294</v>
      </c>
      <c r="F218" s="281" t="s">
        <v>295</v>
      </c>
      <c r="G218" s="282" t="s">
        <v>151</v>
      </c>
      <c r="H218" s="283">
        <v>4.5499999999999998</v>
      </c>
      <c r="I218" s="284"/>
      <c r="J218" s="285">
        <f>ROUND(I218*H218,2)</f>
        <v>0</v>
      </c>
      <c r="K218" s="281" t="s">
        <v>1</v>
      </c>
      <c r="L218" s="286"/>
      <c r="M218" s="287" t="s">
        <v>1</v>
      </c>
      <c r="N218" s="288" t="s">
        <v>41</v>
      </c>
      <c r="O218" s="85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AR218" s="241" t="s">
        <v>176</v>
      </c>
      <c r="AT218" s="241" t="s">
        <v>283</v>
      </c>
      <c r="AU218" s="241" t="s">
        <v>85</v>
      </c>
      <c r="AY218" s="16" t="s">
        <v>125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6" t="s">
        <v>83</v>
      </c>
      <c r="BK218" s="242">
        <f>ROUND(I218*H218,2)</f>
        <v>0</v>
      </c>
      <c r="BL218" s="16" t="s">
        <v>132</v>
      </c>
      <c r="BM218" s="241" t="s">
        <v>296</v>
      </c>
    </row>
    <row r="219" s="12" customFormat="1">
      <c r="B219" s="243"/>
      <c r="C219" s="244"/>
      <c r="D219" s="245" t="s">
        <v>134</v>
      </c>
      <c r="E219" s="246" t="s">
        <v>1</v>
      </c>
      <c r="F219" s="247" t="s">
        <v>297</v>
      </c>
      <c r="G219" s="244"/>
      <c r="H219" s="246" t="s">
        <v>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134</v>
      </c>
      <c r="AU219" s="253" t="s">
        <v>85</v>
      </c>
      <c r="AV219" s="12" t="s">
        <v>83</v>
      </c>
      <c r="AW219" s="12" t="s">
        <v>32</v>
      </c>
      <c r="AX219" s="12" t="s">
        <v>76</v>
      </c>
      <c r="AY219" s="253" t="s">
        <v>125</v>
      </c>
    </row>
    <row r="220" s="13" customFormat="1">
      <c r="B220" s="254"/>
      <c r="C220" s="255"/>
      <c r="D220" s="245" t="s">
        <v>134</v>
      </c>
      <c r="E220" s="256" t="s">
        <v>1</v>
      </c>
      <c r="F220" s="257" t="s">
        <v>249</v>
      </c>
      <c r="G220" s="255"/>
      <c r="H220" s="258">
        <v>4.5499999999999998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AT220" s="264" t="s">
        <v>134</v>
      </c>
      <c r="AU220" s="264" t="s">
        <v>85</v>
      </c>
      <c r="AV220" s="13" t="s">
        <v>85</v>
      </c>
      <c r="AW220" s="13" t="s">
        <v>32</v>
      </c>
      <c r="AX220" s="13" t="s">
        <v>76</v>
      </c>
      <c r="AY220" s="264" t="s">
        <v>125</v>
      </c>
    </row>
    <row r="221" s="14" customFormat="1">
      <c r="B221" s="265"/>
      <c r="C221" s="266"/>
      <c r="D221" s="245" t="s">
        <v>134</v>
      </c>
      <c r="E221" s="267" t="s">
        <v>1</v>
      </c>
      <c r="F221" s="268" t="s">
        <v>137</v>
      </c>
      <c r="G221" s="266"/>
      <c r="H221" s="269">
        <v>4.5499999999999998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AT221" s="275" t="s">
        <v>134</v>
      </c>
      <c r="AU221" s="275" t="s">
        <v>85</v>
      </c>
      <c r="AV221" s="14" t="s">
        <v>132</v>
      </c>
      <c r="AW221" s="14" t="s">
        <v>32</v>
      </c>
      <c r="AX221" s="14" t="s">
        <v>83</v>
      </c>
      <c r="AY221" s="275" t="s">
        <v>125</v>
      </c>
    </row>
    <row r="222" s="1" customFormat="1" ht="24" customHeight="1">
      <c r="B222" s="37"/>
      <c r="C222" s="230" t="s">
        <v>298</v>
      </c>
      <c r="D222" s="230" t="s">
        <v>127</v>
      </c>
      <c r="E222" s="231" t="s">
        <v>299</v>
      </c>
      <c r="F222" s="232" t="s">
        <v>300</v>
      </c>
      <c r="G222" s="233" t="s">
        <v>130</v>
      </c>
      <c r="H222" s="234">
        <v>91</v>
      </c>
      <c r="I222" s="235"/>
      <c r="J222" s="236">
        <f>ROUND(I222*H222,2)</f>
        <v>0</v>
      </c>
      <c r="K222" s="232" t="s">
        <v>131</v>
      </c>
      <c r="L222" s="42"/>
      <c r="M222" s="237" t="s">
        <v>1</v>
      </c>
      <c r="N222" s="238" t="s">
        <v>41</v>
      </c>
      <c r="O222" s="85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AR222" s="241" t="s">
        <v>132</v>
      </c>
      <c r="AT222" s="241" t="s">
        <v>127</v>
      </c>
      <c r="AU222" s="241" t="s">
        <v>85</v>
      </c>
      <c r="AY222" s="16" t="s">
        <v>125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6" t="s">
        <v>83</v>
      </c>
      <c r="BK222" s="242">
        <f>ROUND(I222*H222,2)</f>
        <v>0</v>
      </c>
      <c r="BL222" s="16" t="s">
        <v>132</v>
      </c>
      <c r="BM222" s="241" t="s">
        <v>301</v>
      </c>
    </row>
    <row r="223" s="12" customFormat="1">
      <c r="B223" s="243"/>
      <c r="C223" s="244"/>
      <c r="D223" s="245" t="s">
        <v>134</v>
      </c>
      <c r="E223" s="246" t="s">
        <v>1</v>
      </c>
      <c r="F223" s="247" t="s">
        <v>297</v>
      </c>
      <c r="G223" s="244"/>
      <c r="H223" s="246" t="s">
        <v>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134</v>
      </c>
      <c r="AU223" s="253" t="s">
        <v>85</v>
      </c>
      <c r="AV223" s="12" t="s">
        <v>83</v>
      </c>
      <c r="AW223" s="12" t="s">
        <v>32</v>
      </c>
      <c r="AX223" s="12" t="s">
        <v>76</v>
      </c>
      <c r="AY223" s="253" t="s">
        <v>125</v>
      </c>
    </row>
    <row r="224" s="13" customFormat="1">
      <c r="B224" s="254"/>
      <c r="C224" s="255"/>
      <c r="D224" s="245" t="s">
        <v>134</v>
      </c>
      <c r="E224" s="256" t="s">
        <v>1</v>
      </c>
      <c r="F224" s="257" t="s">
        <v>292</v>
      </c>
      <c r="G224" s="255"/>
      <c r="H224" s="258">
        <v>91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AT224" s="264" t="s">
        <v>134</v>
      </c>
      <c r="AU224" s="264" t="s">
        <v>85</v>
      </c>
      <c r="AV224" s="13" t="s">
        <v>85</v>
      </c>
      <c r="AW224" s="13" t="s">
        <v>32</v>
      </c>
      <c r="AX224" s="13" t="s">
        <v>76</v>
      </c>
      <c r="AY224" s="264" t="s">
        <v>125</v>
      </c>
    </row>
    <row r="225" s="14" customFormat="1">
      <c r="B225" s="265"/>
      <c r="C225" s="266"/>
      <c r="D225" s="245" t="s">
        <v>134</v>
      </c>
      <c r="E225" s="267" t="s">
        <v>1</v>
      </c>
      <c r="F225" s="268" t="s">
        <v>137</v>
      </c>
      <c r="G225" s="266"/>
      <c r="H225" s="269">
        <v>91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AT225" s="275" t="s">
        <v>134</v>
      </c>
      <c r="AU225" s="275" t="s">
        <v>85</v>
      </c>
      <c r="AV225" s="14" t="s">
        <v>132</v>
      </c>
      <c r="AW225" s="14" t="s">
        <v>32</v>
      </c>
      <c r="AX225" s="14" t="s">
        <v>83</v>
      </c>
      <c r="AY225" s="275" t="s">
        <v>125</v>
      </c>
    </row>
    <row r="226" s="1" customFormat="1" ht="16.5" customHeight="1">
      <c r="B226" s="37"/>
      <c r="C226" s="279" t="s">
        <v>302</v>
      </c>
      <c r="D226" s="279" t="s">
        <v>283</v>
      </c>
      <c r="E226" s="280" t="s">
        <v>303</v>
      </c>
      <c r="F226" s="281" t="s">
        <v>304</v>
      </c>
      <c r="G226" s="282" t="s">
        <v>305</v>
      </c>
      <c r="H226" s="283">
        <v>3.1400000000000001</v>
      </c>
      <c r="I226" s="284"/>
      <c r="J226" s="285">
        <f>ROUND(I226*H226,2)</f>
        <v>0</v>
      </c>
      <c r="K226" s="281" t="s">
        <v>131</v>
      </c>
      <c r="L226" s="286"/>
      <c r="M226" s="287" t="s">
        <v>1</v>
      </c>
      <c r="N226" s="288" t="s">
        <v>41</v>
      </c>
      <c r="O226" s="85"/>
      <c r="P226" s="239">
        <f>O226*H226</f>
        <v>0</v>
      </c>
      <c r="Q226" s="239">
        <v>0.001</v>
      </c>
      <c r="R226" s="239">
        <f>Q226*H226</f>
        <v>0.00314</v>
      </c>
      <c r="S226" s="239">
        <v>0</v>
      </c>
      <c r="T226" s="240">
        <f>S226*H226</f>
        <v>0</v>
      </c>
      <c r="AR226" s="241" t="s">
        <v>176</v>
      </c>
      <c r="AT226" s="241" t="s">
        <v>283</v>
      </c>
      <c r="AU226" s="241" t="s">
        <v>85</v>
      </c>
      <c r="AY226" s="16" t="s">
        <v>125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6" t="s">
        <v>83</v>
      </c>
      <c r="BK226" s="242">
        <f>ROUND(I226*H226,2)</f>
        <v>0</v>
      </c>
      <c r="BL226" s="16" t="s">
        <v>132</v>
      </c>
      <c r="BM226" s="241" t="s">
        <v>306</v>
      </c>
    </row>
    <row r="227" s="12" customFormat="1">
      <c r="B227" s="243"/>
      <c r="C227" s="244"/>
      <c r="D227" s="245" t="s">
        <v>134</v>
      </c>
      <c r="E227" s="246" t="s">
        <v>1</v>
      </c>
      <c r="F227" s="247" t="s">
        <v>307</v>
      </c>
      <c r="G227" s="244"/>
      <c r="H227" s="246" t="s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134</v>
      </c>
      <c r="AU227" s="253" t="s">
        <v>85</v>
      </c>
      <c r="AV227" s="12" t="s">
        <v>83</v>
      </c>
      <c r="AW227" s="12" t="s">
        <v>32</v>
      </c>
      <c r="AX227" s="12" t="s">
        <v>76</v>
      </c>
      <c r="AY227" s="253" t="s">
        <v>125</v>
      </c>
    </row>
    <row r="228" s="13" customFormat="1">
      <c r="B228" s="254"/>
      <c r="C228" s="255"/>
      <c r="D228" s="245" t="s">
        <v>134</v>
      </c>
      <c r="E228" s="256" t="s">
        <v>1</v>
      </c>
      <c r="F228" s="257" t="s">
        <v>308</v>
      </c>
      <c r="G228" s="255"/>
      <c r="H228" s="258">
        <v>3.1400000000000001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134</v>
      </c>
      <c r="AU228" s="264" t="s">
        <v>85</v>
      </c>
      <c r="AV228" s="13" t="s">
        <v>85</v>
      </c>
      <c r="AW228" s="13" t="s">
        <v>32</v>
      </c>
      <c r="AX228" s="13" t="s">
        <v>76</v>
      </c>
      <c r="AY228" s="264" t="s">
        <v>125</v>
      </c>
    </row>
    <row r="229" s="14" customFormat="1">
      <c r="B229" s="265"/>
      <c r="C229" s="266"/>
      <c r="D229" s="245" t="s">
        <v>134</v>
      </c>
      <c r="E229" s="267" t="s">
        <v>1</v>
      </c>
      <c r="F229" s="268" t="s">
        <v>137</v>
      </c>
      <c r="G229" s="266"/>
      <c r="H229" s="269">
        <v>3.1400000000000001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AT229" s="275" t="s">
        <v>134</v>
      </c>
      <c r="AU229" s="275" t="s">
        <v>85</v>
      </c>
      <c r="AV229" s="14" t="s">
        <v>132</v>
      </c>
      <c r="AW229" s="14" t="s">
        <v>32</v>
      </c>
      <c r="AX229" s="14" t="s">
        <v>83</v>
      </c>
      <c r="AY229" s="275" t="s">
        <v>125</v>
      </c>
    </row>
    <row r="230" s="1" customFormat="1" ht="16.5" customHeight="1">
      <c r="B230" s="37"/>
      <c r="C230" s="230" t="s">
        <v>309</v>
      </c>
      <c r="D230" s="230" t="s">
        <v>127</v>
      </c>
      <c r="E230" s="231" t="s">
        <v>310</v>
      </c>
      <c r="F230" s="232" t="s">
        <v>311</v>
      </c>
      <c r="G230" s="233" t="s">
        <v>130</v>
      </c>
      <c r="H230" s="234">
        <v>91</v>
      </c>
      <c r="I230" s="235"/>
      <c r="J230" s="236">
        <f>ROUND(I230*H230,2)</f>
        <v>0</v>
      </c>
      <c r="K230" s="232" t="s">
        <v>131</v>
      </c>
      <c r="L230" s="42"/>
      <c r="M230" s="237" t="s">
        <v>1</v>
      </c>
      <c r="N230" s="238" t="s">
        <v>41</v>
      </c>
      <c r="O230" s="85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AR230" s="241" t="s">
        <v>132</v>
      </c>
      <c r="AT230" s="241" t="s">
        <v>127</v>
      </c>
      <c r="AU230" s="241" t="s">
        <v>85</v>
      </c>
      <c r="AY230" s="16" t="s">
        <v>125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6" t="s">
        <v>83</v>
      </c>
      <c r="BK230" s="242">
        <f>ROUND(I230*H230,2)</f>
        <v>0</v>
      </c>
      <c r="BL230" s="16" t="s">
        <v>132</v>
      </c>
      <c r="BM230" s="241" t="s">
        <v>312</v>
      </c>
    </row>
    <row r="231" s="12" customFormat="1">
      <c r="B231" s="243"/>
      <c r="C231" s="244"/>
      <c r="D231" s="245" t="s">
        <v>134</v>
      </c>
      <c r="E231" s="246" t="s">
        <v>1</v>
      </c>
      <c r="F231" s="247" t="s">
        <v>313</v>
      </c>
      <c r="G231" s="244"/>
      <c r="H231" s="246" t="s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134</v>
      </c>
      <c r="AU231" s="253" t="s">
        <v>85</v>
      </c>
      <c r="AV231" s="12" t="s">
        <v>83</v>
      </c>
      <c r="AW231" s="12" t="s">
        <v>32</v>
      </c>
      <c r="AX231" s="12" t="s">
        <v>76</v>
      </c>
      <c r="AY231" s="253" t="s">
        <v>125</v>
      </c>
    </row>
    <row r="232" s="13" customFormat="1">
      <c r="B232" s="254"/>
      <c r="C232" s="255"/>
      <c r="D232" s="245" t="s">
        <v>134</v>
      </c>
      <c r="E232" s="256" t="s">
        <v>1</v>
      </c>
      <c r="F232" s="257" t="s">
        <v>292</v>
      </c>
      <c r="G232" s="255"/>
      <c r="H232" s="258">
        <v>91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AT232" s="264" t="s">
        <v>134</v>
      </c>
      <c r="AU232" s="264" t="s">
        <v>85</v>
      </c>
      <c r="AV232" s="13" t="s">
        <v>85</v>
      </c>
      <c r="AW232" s="13" t="s">
        <v>32</v>
      </c>
      <c r="AX232" s="13" t="s">
        <v>76</v>
      </c>
      <c r="AY232" s="264" t="s">
        <v>125</v>
      </c>
    </row>
    <row r="233" s="14" customFormat="1">
      <c r="B233" s="265"/>
      <c r="C233" s="266"/>
      <c r="D233" s="245" t="s">
        <v>134</v>
      </c>
      <c r="E233" s="267" t="s">
        <v>1</v>
      </c>
      <c r="F233" s="268" t="s">
        <v>137</v>
      </c>
      <c r="G233" s="266"/>
      <c r="H233" s="269">
        <v>91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AT233" s="275" t="s">
        <v>134</v>
      </c>
      <c r="AU233" s="275" t="s">
        <v>85</v>
      </c>
      <c r="AV233" s="14" t="s">
        <v>132</v>
      </c>
      <c r="AW233" s="14" t="s">
        <v>32</v>
      </c>
      <c r="AX233" s="14" t="s">
        <v>83</v>
      </c>
      <c r="AY233" s="275" t="s">
        <v>125</v>
      </c>
    </row>
    <row r="234" s="1" customFormat="1" ht="16.5" customHeight="1">
      <c r="B234" s="37"/>
      <c r="C234" s="230" t="s">
        <v>314</v>
      </c>
      <c r="D234" s="230" t="s">
        <v>127</v>
      </c>
      <c r="E234" s="231" t="s">
        <v>315</v>
      </c>
      <c r="F234" s="232" t="s">
        <v>316</v>
      </c>
      <c r="G234" s="233" t="s">
        <v>130</v>
      </c>
      <c r="H234" s="234">
        <v>229</v>
      </c>
      <c r="I234" s="235"/>
      <c r="J234" s="236">
        <f>ROUND(I234*H234,2)</f>
        <v>0</v>
      </c>
      <c r="K234" s="232" t="s">
        <v>131</v>
      </c>
      <c r="L234" s="42"/>
      <c r="M234" s="237" t="s">
        <v>1</v>
      </c>
      <c r="N234" s="238" t="s">
        <v>41</v>
      </c>
      <c r="O234" s="85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AR234" s="241" t="s">
        <v>132</v>
      </c>
      <c r="AT234" s="241" t="s">
        <v>127</v>
      </c>
      <c r="AU234" s="241" t="s">
        <v>85</v>
      </c>
      <c r="AY234" s="16" t="s">
        <v>125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6" t="s">
        <v>83</v>
      </c>
      <c r="BK234" s="242">
        <f>ROUND(I234*H234,2)</f>
        <v>0</v>
      </c>
      <c r="BL234" s="16" t="s">
        <v>132</v>
      </c>
      <c r="BM234" s="241" t="s">
        <v>317</v>
      </c>
    </row>
    <row r="235" s="12" customFormat="1">
      <c r="B235" s="243"/>
      <c r="C235" s="244"/>
      <c r="D235" s="245" t="s">
        <v>134</v>
      </c>
      <c r="E235" s="246" t="s">
        <v>1</v>
      </c>
      <c r="F235" s="247" t="s">
        <v>318</v>
      </c>
      <c r="G235" s="244"/>
      <c r="H235" s="246" t="s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134</v>
      </c>
      <c r="AU235" s="253" t="s">
        <v>85</v>
      </c>
      <c r="AV235" s="12" t="s">
        <v>83</v>
      </c>
      <c r="AW235" s="12" t="s">
        <v>32</v>
      </c>
      <c r="AX235" s="12" t="s">
        <v>76</v>
      </c>
      <c r="AY235" s="253" t="s">
        <v>125</v>
      </c>
    </row>
    <row r="236" s="13" customFormat="1">
      <c r="B236" s="254"/>
      <c r="C236" s="255"/>
      <c r="D236" s="245" t="s">
        <v>134</v>
      </c>
      <c r="E236" s="256" t="s">
        <v>1</v>
      </c>
      <c r="F236" s="257" t="s">
        <v>319</v>
      </c>
      <c r="G236" s="255"/>
      <c r="H236" s="258">
        <v>229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AT236" s="264" t="s">
        <v>134</v>
      </c>
      <c r="AU236" s="264" t="s">
        <v>85</v>
      </c>
      <c r="AV236" s="13" t="s">
        <v>85</v>
      </c>
      <c r="AW236" s="13" t="s">
        <v>32</v>
      </c>
      <c r="AX236" s="13" t="s">
        <v>76</v>
      </c>
      <c r="AY236" s="264" t="s">
        <v>125</v>
      </c>
    </row>
    <row r="237" s="14" customFormat="1">
      <c r="B237" s="265"/>
      <c r="C237" s="266"/>
      <c r="D237" s="245" t="s">
        <v>134</v>
      </c>
      <c r="E237" s="267" t="s">
        <v>1</v>
      </c>
      <c r="F237" s="268" t="s">
        <v>137</v>
      </c>
      <c r="G237" s="266"/>
      <c r="H237" s="269">
        <v>229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AT237" s="275" t="s">
        <v>134</v>
      </c>
      <c r="AU237" s="275" t="s">
        <v>85</v>
      </c>
      <c r="AV237" s="14" t="s">
        <v>132</v>
      </c>
      <c r="AW237" s="14" t="s">
        <v>32</v>
      </c>
      <c r="AX237" s="14" t="s">
        <v>83</v>
      </c>
      <c r="AY237" s="275" t="s">
        <v>125</v>
      </c>
    </row>
    <row r="238" s="11" customFormat="1" ht="22.8" customHeight="1">
      <c r="B238" s="214"/>
      <c r="C238" s="215"/>
      <c r="D238" s="216" t="s">
        <v>75</v>
      </c>
      <c r="E238" s="228" t="s">
        <v>157</v>
      </c>
      <c r="F238" s="228" t="s">
        <v>320</v>
      </c>
      <c r="G238" s="215"/>
      <c r="H238" s="215"/>
      <c r="I238" s="218"/>
      <c r="J238" s="229">
        <f>BK238</f>
        <v>0</v>
      </c>
      <c r="K238" s="215"/>
      <c r="L238" s="220"/>
      <c r="M238" s="221"/>
      <c r="N238" s="222"/>
      <c r="O238" s="222"/>
      <c r="P238" s="223">
        <f>SUM(P239:P286)</f>
        <v>0</v>
      </c>
      <c r="Q238" s="222"/>
      <c r="R238" s="223">
        <f>SUM(R239:R286)</f>
        <v>48.098909999999996</v>
      </c>
      <c r="S238" s="222"/>
      <c r="T238" s="224">
        <f>SUM(T239:T286)</f>
        <v>0</v>
      </c>
      <c r="AR238" s="225" t="s">
        <v>83</v>
      </c>
      <c r="AT238" s="226" t="s">
        <v>75</v>
      </c>
      <c r="AU238" s="226" t="s">
        <v>83</v>
      </c>
      <c r="AY238" s="225" t="s">
        <v>125</v>
      </c>
      <c r="BK238" s="227">
        <f>SUM(BK239:BK286)</f>
        <v>0</v>
      </c>
    </row>
    <row r="239" s="1" customFormat="1" ht="16.5" customHeight="1">
      <c r="B239" s="37"/>
      <c r="C239" s="230" t="s">
        <v>321</v>
      </c>
      <c r="D239" s="230" t="s">
        <v>127</v>
      </c>
      <c r="E239" s="231" t="s">
        <v>322</v>
      </c>
      <c r="F239" s="232" t="s">
        <v>323</v>
      </c>
      <c r="G239" s="233" t="s">
        <v>130</v>
      </c>
      <c r="H239" s="234">
        <v>32</v>
      </c>
      <c r="I239" s="235"/>
      <c r="J239" s="236">
        <f>ROUND(I239*H239,2)</f>
        <v>0</v>
      </c>
      <c r="K239" s="232" t="s">
        <v>131</v>
      </c>
      <c r="L239" s="42"/>
      <c r="M239" s="237" t="s">
        <v>1</v>
      </c>
      <c r="N239" s="238" t="s">
        <v>41</v>
      </c>
      <c r="O239" s="85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AR239" s="241" t="s">
        <v>132</v>
      </c>
      <c r="AT239" s="241" t="s">
        <v>127</v>
      </c>
      <c r="AU239" s="241" t="s">
        <v>85</v>
      </c>
      <c r="AY239" s="16" t="s">
        <v>125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6" t="s">
        <v>83</v>
      </c>
      <c r="BK239" s="242">
        <f>ROUND(I239*H239,2)</f>
        <v>0</v>
      </c>
      <c r="BL239" s="16" t="s">
        <v>132</v>
      </c>
      <c r="BM239" s="241" t="s">
        <v>324</v>
      </c>
    </row>
    <row r="240" s="12" customFormat="1">
      <c r="B240" s="243"/>
      <c r="C240" s="244"/>
      <c r="D240" s="245" t="s">
        <v>134</v>
      </c>
      <c r="E240" s="246" t="s">
        <v>1</v>
      </c>
      <c r="F240" s="247" t="s">
        <v>325</v>
      </c>
      <c r="G240" s="244"/>
      <c r="H240" s="246" t="s">
        <v>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134</v>
      </c>
      <c r="AU240" s="253" t="s">
        <v>85</v>
      </c>
      <c r="AV240" s="12" t="s">
        <v>83</v>
      </c>
      <c r="AW240" s="12" t="s">
        <v>32</v>
      </c>
      <c r="AX240" s="12" t="s">
        <v>76</v>
      </c>
      <c r="AY240" s="253" t="s">
        <v>125</v>
      </c>
    </row>
    <row r="241" s="13" customFormat="1">
      <c r="B241" s="254"/>
      <c r="C241" s="255"/>
      <c r="D241" s="245" t="s">
        <v>134</v>
      </c>
      <c r="E241" s="256" t="s">
        <v>1</v>
      </c>
      <c r="F241" s="257" t="s">
        <v>326</v>
      </c>
      <c r="G241" s="255"/>
      <c r="H241" s="258">
        <v>32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AT241" s="264" t="s">
        <v>134</v>
      </c>
      <c r="AU241" s="264" t="s">
        <v>85</v>
      </c>
      <c r="AV241" s="13" t="s">
        <v>85</v>
      </c>
      <c r="AW241" s="13" t="s">
        <v>32</v>
      </c>
      <c r="AX241" s="13" t="s">
        <v>76</v>
      </c>
      <c r="AY241" s="264" t="s">
        <v>125</v>
      </c>
    </row>
    <row r="242" s="14" customFormat="1">
      <c r="B242" s="265"/>
      <c r="C242" s="266"/>
      <c r="D242" s="245" t="s">
        <v>134</v>
      </c>
      <c r="E242" s="267" t="s">
        <v>1</v>
      </c>
      <c r="F242" s="268" t="s">
        <v>137</v>
      </c>
      <c r="G242" s="266"/>
      <c r="H242" s="269">
        <v>32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AT242" s="275" t="s">
        <v>134</v>
      </c>
      <c r="AU242" s="275" t="s">
        <v>85</v>
      </c>
      <c r="AV242" s="14" t="s">
        <v>132</v>
      </c>
      <c r="AW242" s="14" t="s">
        <v>32</v>
      </c>
      <c r="AX242" s="14" t="s">
        <v>83</v>
      </c>
      <c r="AY242" s="275" t="s">
        <v>125</v>
      </c>
    </row>
    <row r="243" s="1" customFormat="1" ht="16.5" customHeight="1">
      <c r="B243" s="37"/>
      <c r="C243" s="230" t="s">
        <v>327</v>
      </c>
      <c r="D243" s="230" t="s">
        <v>127</v>
      </c>
      <c r="E243" s="231" t="s">
        <v>328</v>
      </c>
      <c r="F243" s="232" t="s">
        <v>329</v>
      </c>
      <c r="G243" s="233" t="s">
        <v>130</v>
      </c>
      <c r="H243" s="234">
        <v>229</v>
      </c>
      <c r="I243" s="235"/>
      <c r="J243" s="236">
        <f>ROUND(I243*H243,2)</f>
        <v>0</v>
      </c>
      <c r="K243" s="232" t="s">
        <v>131</v>
      </c>
      <c r="L243" s="42"/>
      <c r="M243" s="237" t="s">
        <v>1</v>
      </c>
      <c r="N243" s="238" t="s">
        <v>41</v>
      </c>
      <c r="O243" s="85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AR243" s="241" t="s">
        <v>132</v>
      </c>
      <c r="AT243" s="241" t="s">
        <v>127</v>
      </c>
      <c r="AU243" s="241" t="s">
        <v>85</v>
      </c>
      <c r="AY243" s="16" t="s">
        <v>125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6" t="s">
        <v>83</v>
      </c>
      <c r="BK243" s="242">
        <f>ROUND(I243*H243,2)</f>
        <v>0</v>
      </c>
      <c r="BL243" s="16" t="s">
        <v>132</v>
      </c>
      <c r="BM243" s="241" t="s">
        <v>330</v>
      </c>
    </row>
    <row r="244" s="12" customFormat="1">
      <c r="B244" s="243"/>
      <c r="C244" s="244"/>
      <c r="D244" s="245" t="s">
        <v>134</v>
      </c>
      <c r="E244" s="246" t="s">
        <v>1</v>
      </c>
      <c r="F244" s="247" t="s">
        <v>331</v>
      </c>
      <c r="G244" s="244"/>
      <c r="H244" s="246" t="s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134</v>
      </c>
      <c r="AU244" s="253" t="s">
        <v>85</v>
      </c>
      <c r="AV244" s="12" t="s">
        <v>83</v>
      </c>
      <c r="AW244" s="12" t="s">
        <v>32</v>
      </c>
      <c r="AX244" s="12" t="s">
        <v>76</v>
      </c>
      <c r="AY244" s="253" t="s">
        <v>125</v>
      </c>
    </row>
    <row r="245" s="13" customFormat="1">
      <c r="B245" s="254"/>
      <c r="C245" s="255"/>
      <c r="D245" s="245" t="s">
        <v>134</v>
      </c>
      <c r="E245" s="256" t="s">
        <v>1</v>
      </c>
      <c r="F245" s="257" t="s">
        <v>319</v>
      </c>
      <c r="G245" s="255"/>
      <c r="H245" s="258">
        <v>229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AT245" s="264" t="s">
        <v>134</v>
      </c>
      <c r="AU245" s="264" t="s">
        <v>85</v>
      </c>
      <c r="AV245" s="13" t="s">
        <v>85</v>
      </c>
      <c r="AW245" s="13" t="s">
        <v>32</v>
      </c>
      <c r="AX245" s="13" t="s">
        <v>76</v>
      </c>
      <c r="AY245" s="264" t="s">
        <v>125</v>
      </c>
    </row>
    <row r="246" s="14" customFormat="1">
      <c r="B246" s="265"/>
      <c r="C246" s="266"/>
      <c r="D246" s="245" t="s">
        <v>134</v>
      </c>
      <c r="E246" s="267" t="s">
        <v>1</v>
      </c>
      <c r="F246" s="268" t="s">
        <v>137</v>
      </c>
      <c r="G246" s="266"/>
      <c r="H246" s="269">
        <v>229</v>
      </c>
      <c r="I246" s="270"/>
      <c r="J246" s="266"/>
      <c r="K246" s="266"/>
      <c r="L246" s="271"/>
      <c r="M246" s="272"/>
      <c r="N246" s="273"/>
      <c r="O246" s="273"/>
      <c r="P246" s="273"/>
      <c r="Q246" s="273"/>
      <c r="R246" s="273"/>
      <c r="S246" s="273"/>
      <c r="T246" s="274"/>
      <c r="AT246" s="275" t="s">
        <v>134</v>
      </c>
      <c r="AU246" s="275" t="s">
        <v>85</v>
      </c>
      <c r="AV246" s="14" t="s">
        <v>132</v>
      </c>
      <c r="AW246" s="14" t="s">
        <v>32</v>
      </c>
      <c r="AX246" s="14" t="s">
        <v>83</v>
      </c>
      <c r="AY246" s="275" t="s">
        <v>125</v>
      </c>
    </row>
    <row r="247" s="1" customFormat="1" ht="16.5" customHeight="1">
      <c r="B247" s="37"/>
      <c r="C247" s="230" t="s">
        <v>332</v>
      </c>
      <c r="D247" s="230" t="s">
        <v>127</v>
      </c>
      <c r="E247" s="231" t="s">
        <v>328</v>
      </c>
      <c r="F247" s="232" t="s">
        <v>329</v>
      </c>
      <c r="G247" s="233" t="s">
        <v>130</v>
      </c>
      <c r="H247" s="234">
        <v>197</v>
      </c>
      <c r="I247" s="235"/>
      <c r="J247" s="236">
        <f>ROUND(I247*H247,2)</f>
        <v>0</v>
      </c>
      <c r="K247" s="232" t="s">
        <v>131</v>
      </c>
      <c r="L247" s="42"/>
      <c r="M247" s="237" t="s">
        <v>1</v>
      </c>
      <c r="N247" s="238" t="s">
        <v>41</v>
      </c>
      <c r="O247" s="85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AR247" s="241" t="s">
        <v>132</v>
      </c>
      <c r="AT247" s="241" t="s">
        <v>127</v>
      </c>
      <c r="AU247" s="241" t="s">
        <v>85</v>
      </c>
      <c r="AY247" s="16" t="s">
        <v>125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6" t="s">
        <v>83</v>
      </c>
      <c r="BK247" s="242">
        <f>ROUND(I247*H247,2)</f>
        <v>0</v>
      </c>
      <c r="BL247" s="16" t="s">
        <v>132</v>
      </c>
      <c r="BM247" s="241" t="s">
        <v>333</v>
      </c>
    </row>
    <row r="248" s="12" customFormat="1">
      <c r="B248" s="243"/>
      <c r="C248" s="244"/>
      <c r="D248" s="245" t="s">
        <v>134</v>
      </c>
      <c r="E248" s="246" t="s">
        <v>1</v>
      </c>
      <c r="F248" s="247" t="s">
        <v>334</v>
      </c>
      <c r="G248" s="244"/>
      <c r="H248" s="246" t="s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134</v>
      </c>
      <c r="AU248" s="253" t="s">
        <v>85</v>
      </c>
      <c r="AV248" s="12" t="s">
        <v>83</v>
      </c>
      <c r="AW248" s="12" t="s">
        <v>32</v>
      </c>
      <c r="AX248" s="12" t="s">
        <v>76</v>
      </c>
      <c r="AY248" s="253" t="s">
        <v>125</v>
      </c>
    </row>
    <row r="249" s="13" customFormat="1">
      <c r="B249" s="254"/>
      <c r="C249" s="255"/>
      <c r="D249" s="245" t="s">
        <v>134</v>
      </c>
      <c r="E249" s="256" t="s">
        <v>1</v>
      </c>
      <c r="F249" s="257" t="s">
        <v>335</v>
      </c>
      <c r="G249" s="255"/>
      <c r="H249" s="258">
        <v>197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AT249" s="264" t="s">
        <v>134</v>
      </c>
      <c r="AU249" s="264" t="s">
        <v>85</v>
      </c>
      <c r="AV249" s="13" t="s">
        <v>85</v>
      </c>
      <c r="AW249" s="13" t="s">
        <v>32</v>
      </c>
      <c r="AX249" s="13" t="s">
        <v>76</v>
      </c>
      <c r="AY249" s="264" t="s">
        <v>125</v>
      </c>
    </row>
    <row r="250" s="14" customFormat="1">
      <c r="B250" s="265"/>
      <c r="C250" s="266"/>
      <c r="D250" s="245" t="s">
        <v>134</v>
      </c>
      <c r="E250" s="267" t="s">
        <v>1</v>
      </c>
      <c r="F250" s="268" t="s">
        <v>137</v>
      </c>
      <c r="G250" s="266"/>
      <c r="H250" s="269">
        <v>197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AT250" s="275" t="s">
        <v>134</v>
      </c>
      <c r="AU250" s="275" t="s">
        <v>85</v>
      </c>
      <c r="AV250" s="14" t="s">
        <v>132</v>
      </c>
      <c r="AW250" s="14" t="s">
        <v>32</v>
      </c>
      <c r="AX250" s="14" t="s">
        <v>83</v>
      </c>
      <c r="AY250" s="275" t="s">
        <v>125</v>
      </c>
    </row>
    <row r="251" s="1" customFormat="1" ht="24" customHeight="1">
      <c r="B251" s="37"/>
      <c r="C251" s="230" t="s">
        <v>336</v>
      </c>
      <c r="D251" s="230" t="s">
        <v>127</v>
      </c>
      <c r="E251" s="231" t="s">
        <v>337</v>
      </c>
      <c r="F251" s="232" t="s">
        <v>338</v>
      </c>
      <c r="G251" s="233" t="s">
        <v>130</v>
      </c>
      <c r="H251" s="234">
        <v>32</v>
      </c>
      <c r="I251" s="235"/>
      <c r="J251" s="236">
        <f>ROUND(I251*H251,2)</f>
        <v>0</v>
      </c>
      <c r="K251" s="232" t="s">
        <v>131</v>
      </c>
      <c r="L251" s="42"/>
      <c r="M251" s="237" t="s">
        <v>1</v>
      </c>
      <c r="N251" s="238" t="s">
        <v>41</v>
      </c>
      <c r="O251" s="85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AR251" s="241" t="s">
        <v>132</v>
      </c>
      <c r="AT251" s="241" t="s">
        <v>127</v>
      </c>
      <c r="AU251" s="241" t="s">
        <v>85</v>
      </c>
      <c r="AY251" s="16" t="s">
        <v>125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6" t="s">
        <v>83</v>
      </c>
      <c r="BK251" s="242">
        <f>ROUND(I251*H251,2)</f>
        <v>0</v>
      </c>
      <c r="BL251" s="16" t="s">
        <v>132</v>
      </c>
      <c r="BM251" s="241" t="s">
        <v>339</v>
      </c>
    </row>
    <row r="252" s="12" customFormat="1">
      <c r="B252" s="243"/>
      <c r="C252" s="244"/>
      <c r="D252" s="245" t="s">
        <v>134</v>
      </c>
      <c r="E252" s="246" t="s">
        <v>1</v>
      </c>
      <c r="F252" s="247" t="s">
        <v>340</v>
      </c>
      <c r="G252" s="244"/>
      <c r="H252" s="246" t="s">
        <v>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134</v>
      </c>
      <c r="AU252" s="253" t="s">
        <v>85</v>
      </c>
      <c r="AV252" s="12" t="s">
        <v>83</v>
      </c>
      <c r="AW252" s="12" t="s">
        <v>32</v>
      </c>
      <c r="AX252" s="12" t="s">
        <v>76</v>
      </c>
      <c r="AY252" s="253" t="s">
        <v>125</v>
      </c>
    </row>
    <row r="253" s="13" customFormat="1">
      <c r="B253" s="254"/>
      <c r="C253" s="255"/>
      <c r="D253" s="245" t="s">
        <v>134</v>
      </c>
      <c r="E253" s="256" t="s">
        <v>1</v>
      </c>
      <c r="F253" s="257" t="s">
        <v>326</v>
      </c>
      <c r="G253" s="255"/>
      <c r="H253" s="258">
        <v>32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AT253" s="264" t="s">
        <v>134</v>
      </c>
      <c r="AU253" s="264" t="s">
        <v>85</v>
      </c>
      <c r="AV253" s="13" t="s">
        <v>85</v>
      </c>
      <c r="AW253" s="13" t="s">
        <v>32</v>
      </c>
      <c r="AX253" s="13" t="s">
        <v>76</v>
      </c>
      <c r="AY253" s="264" t="s">
        <v>125</v>
      </c>
    </row>
    <row r="254" s="14" customFormat="1">
      <c r="B254" s="265"/>
      <c r="C254" s="266"/>
      <c r="D254" s="245" t="s">
        <v>134</v>
      </c>
      <c r="E254" s="267" t="s">
        <v>1</v>
      </c>
      <c r="F254" s="268" t="s">
        <v>137</v>
      </c>
      <c r="G254" s="266"/>
      <c r="H254" s="269">
        <v>32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AT254" s="275" t="s">
        <v>134</v>
      </c>
      <c r="AU254" s="275" t="s">
        <v>85</v>
      </c>
      <c r="AV254" s="14" t="s">
        <v>132</v>
      </c>
      <c r="AW254" s="14" t="s">
        <v>32</v>
      </c>
      <c r="AX254" s="14" t="s">
        <v>83</v>
      </c>
      <c r="AY254" s="275" t="s">
        <v>125</v>
      </c>
    </row>
    <row r="255" s="1" customFormat="1" ht="24" customHeight="1">
      <c r="B255" s="37"/>
      <c r="C255" s="230" t="s">
        <v>341</v>
      </c>
      <c r="D255" s="230" t="s">
        <v>127</v>
      </c>
      <c r="E255" s="231" t="s">
        <v>342</v>
      </c>
      <c r="F255" s="232" t="s">
        <v>343</v>
      </c>
      <c r="G255" s="233" t="s">
        <v>130</v>
      </c>
      <c r="H255" s="234">
        <v>197</v>
      </c>
      <c r="I255" s="235"/>
      <c r="J255" s="236">
        <f>ROUND(I255*H255,2)</f>
        <v>0</v>
      </c>
      <c r="K255" s="232" t="s">
        <v>131</v>
      </c>
      <c r="L255" s="42"/>
      <c r="M255" s="237" t="s">
        <v>1</v>
      </c>
      <c r="N255" s="238" t="s">
        <v>41</v>
      </c>
      <c r="O255" s="85"/>
      <c r="P255" s="239">
        <f>O255*H255</f>
        <v>0</v>
      </c>
      <c r="Q255" s="239">
        <v>0.084250000000000005</v>
      </c>
      <c r="R255" s="239">
        <f>Q255*H255</f>
        <v>16.597250000000003</v>
      </c>
      <c r="S255" s="239">
        <v>0</v>
      </c>
      <c r="T255" s="240">
        <f>S255*H255</f>
        <v>0</v>
      </c>
      <c r="AR255" s="241" t="s">
        <v>132</v>
      </c>
      <c r="AT255" s="241" t="s">
        <v>127</v>
      </c>
      <c r="AU255" s="241" t="s">
        <v>85</v>
      </c>
      <c r="AY255" s="16" t="s">
        <v>125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6" t="s">
        <v>83</v>
      </c>
      <c r="BK255" s="242">
        <f>ROUND(I255*H255,2)</f>
        <v>0</v>
      </c>
      <c r="BL255" s="16" t="s">
        <v>132</v>
      </c>
      <c r="BM255" s="241" t="s">
        <v>344</v>
      </c>
    </row>
    <row r="256" s="12" customFormat="1">
      <c r="B256" s="243"/>
      <c r="C256" s="244"/>
      <c r="D256" s="245" t="s">
        <v>134</v>
      </c>
      <c r="E256" s="246" t="s">
        <v>1</v>
      </c>
      <c r="F256" s="247" t="s">
        <v>345</v>
      </c>
      <c r="G256" s="244"/>
      <c r="H256" s="246" t="s">
        <v>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134</v>
      </c>
      <c r="AU256" s="253" t="s">
        <v>85</v>
      </c>
      <c r="AV256" s="12" t="s">
        <v>83</v>
      </c>
      <c r="AW256" s="12" t="s">
        <v>32</v>
      </c>
      <c r="AX256" s="12" t="s">
        <v>76</v>
      </c>
      <c r="AY256" s="253" t="s">
        <v>125</v>
      </c>
    </row>
    <row r="257" s="13" customFormat="1">
      <c r="B257" s="254"/>
      <c r="C257" s="255"/>
      <c r="D257" s="245" t="s">
        <v>134</v>
      </c>
      <c r="E257" s="256" t="s">
        <v>1</v>
      </c>
      <c r="F257" s="257" t="s">
        <v>335</v>
      </c>
      <c r="G257" s="255"/>
      <c r="H257" s="258">
        <v>197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AT257" s="264" t="s">
        <v>134</v>
      </c>
      <c r="AU257" s="264" t="s">
        <v>85</v>
      </c>
      <c r="AV257" s="13" t="s">
        <v>85</v>
      </c>
      <c r="AW257" s="13" t="s">
        <v>32</v>
      </c>
      <c r="AX257" s="13" t="s">
        <v>76</v>
      </c>
      <c r="AY257" s="264" t="s">
        <v>125</v>
      </c>
    </row>
    <row r="258" s="14" customFormat="1">
      <c r="B258" s="265"/>
      <c r="C258" s="266"/>
      <c r="D258" s="245" t="s">
        <v>134</v>
      </c>
      <c r="E258" s="267" t="s">
        <v>1</v>
      </c>
      <c r="F258" s="268" t="s">
        <v>137</v>
      </c>
      <c r="G258" s="266"/>
      <c r="H258" s="269">
        <v>197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AT258" s="275" t="s">
        <v>134</v>
      </c>
      <c r="AU258" s="275" t="s">
        <v>85</v>
      </c>
      <c r="AV258" s="14" t="s">
        <v>132</v>
      </c>
      <c r="AW258" s="14" t="s">
        <v>32</v>
      </c>
      <c r="AX258" s="14" t="s">
        <v>83</v>
      </c>
      <c r="AY258" s="275" t="s">
        <v>125</v>
      </c>
    </row>
    <row r="259" s="1" customFormat="1" ht="24" customHeight="1">
      <c r="B259" s="37"/>
      <c r="C259" s="279" t="s">
        <v>346</v>
      </c>
      <c r="D259" s="279" t="s">
        <v>283</v>
      </c>
      <c r="E259" s="280" t="s">
        <v>347</v>
      </c>
      <c r="F259" s="281" t="s">
        <v>348</v>
      </c>
      <c r="G259" s="282" t="s">
        <v>130</v>
      </c>
      <c r="H259" s="283">
        <v>197.88</v>
      </c>
      <c r="I259" s="284"/>
      <c r="J259" s="285">
        <f>ROUND(I259*H259,2)</f>
        <v>0</v>
      </c>
      <c r="K259" s="281" t="s">
        <v>131</v>
      </c>
      <c r="L259" s="286"/>
      <c r="M259" s="287" t="s">
        <v>1</v>
      </c>
      <c r="N259" s="288" t="s">
        <v>41</v>
      </c>
      <c r="O259" s="85"/>
      <c r="P259" s="239">
        <f>O259*H259</f>
        <v>0</v>
      </c>
      <c r="Q259" s="239">
        <v>0.113</v>
      </c>
      <c r="R259" s="239">
        <f>Q259*H259</f>
        <v>22.360440000000001</v>
      </c>
      <c r="S259" s="239">
        <v>0</v>
      </c>
      <c r="T259" s="240">
        <f>S259*H259</f>
        <v>0</v>
      </c>
      <c r="AR259" s="241" t="s">
        <v>176</v>
      </c>
      <c r="AT259" s="241" t="s">
        <v>283</v>
      </c>
      <c r="AU259" s="241" t="s">
        <v>85</v>
      </c>
      <c r="AY259" s="16" t="s">
        <v>125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83</v>
      </c>
      <c r="BK259" s="242">
        <f>ROUND(I259*H259,2)</f>
        <v>0</v>
      </c>
      <c r="BL259" s="16" t="s">
        <v>132</v>
      </c>
      <c r="BM259" s="241" t="s">
        <v>349</v>
      </c>
    </row>
    <row r="260" s="12" customFormat="1">
      <c r="B260" s="243"/>
      <c r="C260" s="244"/>
      <c r="D260" s="245" t="s">
        <v>134</v>
      </c>
      <c r="E260" s="246" t="s">
        <v>1</v>
      </c>
      <c r="F260" s="247" t="s">
        <v>350</v>
      </c>
      <c r="G260" s="244"/>
      <c r="H260" s="246" t="s">
        <v>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134</v>
      </c>
      <c r="AU260" s="253" t="s">
        <v>85</v>
      </c>
      <c r="AV260" s="12" t="s">
        <v>83</v>
      </c>
      <c r="AW260" s="12" t="s">
        <v>32</v>
      </c>
      <c r="AX260" s="12" t="s">
        <v>76</v>
      </c>
      <c r="AY260" s="253" t="s">
        <v>125</v>
      </c>
    </row>
    <row r="261" s="13" customFormat="1">
      <c r="B261" s="254"/>
      <c r="C261" s="255"/>
      <c r="D261" s="245" t="s">
        <v>134</v>
      </c>
      <c r="E261" s="256" t="s">
        <v>1</v>
      </c>
      <c r="F261" s="257" t="s">
        <v>351</v>
      </c>
      <c r="G261" s="255"/>
      <c r="H261" s="258">
        <v>197.88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AT261" s="264" t="s">
        <v>134</v>
      </c>
      <c r="AU261" s="264" t="s">
        <v>85</v>
      </c>
      <c r="AV261" s="13" t="s">
        <v>85</v>
      </c>
      <c r="AW261" s="13" t="s">
        <v>32</v>
      </c>
      <c r="AX261" s="13" t="s">
        <v>76</v>
      </c>
      <c r="AY261" s="264" t="s">
        <v>125</v>
      </c>
    </row>
    <row r="262" s="14" customFormat="1">
      <c r="B262" s="265"/>
      <c r="C262" s="266"/>
      <c r="D262" s="245" t="s">
        <v>134</v>
      </c>
      <c r="E262" s="267" t="s">
        <v>1</v>
      </c>
      <c r="F262" s="268" t="s">
        <v>137</v>
      </c>
      <c r="G262" s="266"/>
      <c r="H262" s="269">
        <v>197.88</v>
      </c>
      <c r="I262" s="270"/>
      <c r="J262" s="266"/>
      <c r="K262" s="266"/>
      <c r="L262" s="271"/>
      <c r="M262" s="272"/>
      <c r="N262" s="273"/>
      <c r="O262" s="273"/>
      <c r="P262" s="273"/>
      <c r="Q262" s="273"/>
      <c r="R262" s="273"/>
      <c r="S262" s="273"/>
      <c r="T262" s="274"/>
      <c r="AT262" s="275" t="s">
        <v>134</v>
      </c>
      <c r="AU262" s="275" t="s">
        <v>85</v>
      </c>
      <c r="AV262" s="14" t="s">
        <v>132</v>
      </c>
      <c r="AW262" s="14" t="s">
        <v>32</v>
      </c>
      <c r="AX262" s="14" t="s">
        <v>83</v>
      </c>
      <c r="AY262" s="275" t="s">
        <v>125</v>
      </c>
    </row>
    <row r="263" s="1" customFormat="1" ht="24" customHeight="1">
      <c r="B263" s="37"/>
      <c r="C263" s="279" t="s">
        <v>352</v>
      </c>
      <c r="D263" s="279" t="s">
        <v>283</v>
      </c>
      <c r="E263" s="280" t="s">
        <v>353</v>
      </c>
      <c r="F263" s="281" t="s">
        <v>354</v>
      </c>
      <c r="G263" s="282" t="s">
        <v>130</v>
      </c>
      <c r="H263" s="283">
        <v>3.0899999999999999</v>
      </c>
      <c r="I263" s="284"/>
      <c r="J263" s="285">
        <f>ROUND(I263*H263,2)</f>
        <v>0</v>
      </c>
      <c r="K263" s="281" t="s">
        <v>131</v>
      </c>
      <c r="L263" s="286"/>
      <c r="M263" s="287" t="s">
        <v>1</v>
      </c>
      <c r="N263" s="288" t="s">
        <v>41</v>
      </c>
      <c r="O263" s="85"/>
      <c r="P263" s="239">
        <f>O263*H263</f>
        <v>0</v>
      </c>
      <c r="Q263" s="239">
        <v>0.13100000000000001</v>
      </c>
      <c r="R263" s="239">
        <f>Q263*H263</f>
        <v>0.40478999999999998</v>
      </c>
      <c r="S263" s="239">
        <v>0</v>
      </c>
      <c r="T263" s="240">
        <f>S263*H263</f>
        <v>0</v>
      </c>
      <c r="AR263" s="241" t="s">
        <v>176</v>
      </c>
      <c r="AT263" s="241" t="s">
        <v>283</v>
      </c>
      <c r="AU263" s="241" t="s">
        <v>85</v>
      </c>
      <c r="AY263" s="16" t="s">
        <v>125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6" t="s">
        <v>83</v>
      </c>
      <c r="BK263" s="242">
        <f>ROUND(I263*H263,2)</f>
        <v>0</v>
      </c>
      <c r="BL263" s="16" t="s">
        <v>132</v>
      </c>
      <c r="BM263" s="241" t="s">
        <v>355</v>
      </c>
    </row>
    <row r="264" s="12" customFormat="1">
      <c r="B264" s="243"/>
      <c r="C264" s="244"/>
      <c r="D264" s="245" t="s">
        <v>134</v>
      </c>
      <c r="E264" s="246" t="s">
        <v>1</v>
      </c>
      <c r="F264" s="247" t="s">
        <v>356</v>
      </c>
      <c r="G264" s="244"/>
      <c r="H264" s="246" t="s">
        <v>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AT264" s="253" t="s">
        <v>134</v>
      </c>
      <c r="AU264" s="253" t="s">
        <v>85</v>
      </c>
      <c r="AV264" s="12" t="s">
        <v>83</v>
      </c>
      <c r="AW264" s="12" t="s">
        <v>32</v>
      </c>
      <c r="AX264" s="12" t="s">
        <v>76</v>
      </c>
      <c r="AY264" s="253" t="s">
        <v>125</v>
      </c>
    </row>
    <row r="265" s="13" customFormat="1">
      <c r="B265" s="254"/>
      <c r="C265" s="255"/>
      <c r="D265" s="245" t="s">
        <v>134</v>
      </c>
      <c r="E265" s="256" t="s">
        <v>1</v>
      </c>
      <c r="F265" s="257" t="s">
        <v>357</v>
      </c>
      <c r="G265" s="255"/>
      <c r="H265" s="258">
        <v>3.0899999999999999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AT265" s="264" t="s">
        <v>134</v>
      </c>
      <c r="AU265" s="264" t="s">
        <v>85</v>
      </c>
      <c r="AV265" s="13" t="s">
        <v>85</v>
      </c>
      <c r="AW265" s="13" t="s">
        <v>32</v>
      </c>
      <c r="AX265" s="13" t="s">
        <v>76</v>
      </c>
      <c r="AY265" s="264" t="s">
        <v>125</v>
      </c>
    </row>
    <row r="266" s="14" customFormat="1">
      <c r="B266" s="265"/>
      <c r="C266" s="266"/>
      <c r="D266" s="245" t="s">
        <v>134</v>
      </c>
      <c r="E266" s="267" t="s">
        <v>1</v>
      </c>
      <c r="F266" s="268" t="s">
        <v>137</v>
      </c>
      <c r="G266" s="266"/>
      <c r="H266" s="269">
        <v>3.0899999999999999</v>
      </c>
      <c r="I266" s="270"/>
      <c r="J266" s="266"/>
      <c r="K266" s="266"/>
      <c r="L266" s="271"/>
      <c r="M266" s="272"/>
      <c r="N266" s="273"/>
      <c r="O266" s="273"/>
      <c r="P266" s="273"/>
      <c r="Q266" s="273"/>
      <c r="R266" s="273"/>
      <c r="S266" s="273"/>
      <c r="T266" s="274"/>
      <c r="AT266" s="275" t="s">
        <v>134</v>
      </c>
      <c r="AU266" s="275" t="s">
        <v>85</v>
      </c>
      <c r="AV266" s="14" t="s">
        <v>132</v>
      </c>
      <c r="AW266" s="14" t="s">
        <v>32</v>
      </c>
      <c r="AX266" s="14" t="s">
        <v>83</v>
      </c>
      <c r="AY266" s="275" t="s">
        <v>125</v>
      </c>
    </row>
    <row r="267" s="1" customFormat="1" ht="36" customHeight="1">
      <c r="B267" s="37"/>
      <c r="C267" s="230" t="s">
        <v>358</v>
      </c>
      <c r="D267" s="230" t="s">
        <v>127</v>
      </c>
      <c r="E267" s="231" t="s">
        <v>359</v>
      </c>
      <c r="F267" s="232" t="s">
        <v>360</v>
      </c>
      <c r="G267" s="233" t="s">
        <v>130</v>
      </c>
      <c r="H267" s="234">
        <v>197</v>
      </c>
      <c r="I267" s="235"/>
      <c r="J267" s="236">
        <f>ROUND(I267*H267,2)</f>
        <v>0</v>
      </c>
      <c r="K267" s="232" t="s">
        <v>131</v>
      </c>
      <c r="L267" s="42"/>
      <c r="M267" s="237" t="s">
        <v>1</v>
      </c>
      <c r="N267" s="238" t="s">
        <v>41</v>
      </c>
      <c r="O267" s="85"/>
      <c r="P267" s="239">
        <f>O267*H267</f>
        <v>0</v>
      </c>
      <c r="Q267" s="239">
        <v>0</v>
      </c>
      <c r="R267" s="239">
        <f>Q267*H267</f>
        <v>0</v>
      </c>
      <c r="S267" s="239">
        <v>0</v>
      </c>
      <c r="T267" s="240">
        <f>S267*H267</f>
        <v>0</v>
      </c>
      <c r="AR267" s="241" t="s">
        <v>132</v>
      </c>
      <c r="AT267" s="241" t="s">
        <v>127</v>
      </c>
      <c r="AU267" s="241" t="s">
        <v>85</v>
      </c>
      <c r="AY267" s="16" t="s">
        <v>125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6" t="s">
        <v>83</v>
      </c>
      <c r="BK267" s="242">
        <f>ROUND(I267*H267,2)</f>
        <v>0</v>
      </c>
      <c r="BL267" s="16" t="s">
        <v>132</v>
      </c>
      <c r="BM267" s="241" t="s">
        <v>361</v>
      </c>
    </row>
    <row r="268" s="12" customFormat="1">
      <c r="B268" s="243"/>
      <c r="C268" s="244"/>
      <c r="D268" s="245" t="s">
        <v>134</v>
      </c>
      <c r="E268" s="246" t="s">
        <v>1</v>
      </c>
      <c r="F268" s="247" t="s">
        <v>345</v>
      </c>
      <c r="G268" s="244"/>
      <c r="H268" s="246" t="s">
        <v>1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AT268" s="253" t="s">
        <v>134</v>
      </c>
      <c r="AU268" s="253" t="s">
        <v>85</v>
      </c>
      <c r="AV268" s="12" t="s">
        <v>83</v>
      </c>
      <c r="AW268" s="12" t="s">
        <v>32</v>
      </c>
      <c r="AX268" s="12" t="s">
        <v>76</v>
      </c>
      <c r="AY268" s="253" t="s">
        <v>125</v>
      </c>
    </row>
    <row r="269" s="13" customFormat="1">
      <c r="B269" s="254"/>
      <c r="C269" s="255"/>
      <c r="D269" s="245" t="s">
        <v>134</v>
      </c>
      <c r="E269" s="256" t="s">
        <v>1</v>
      </c>
      <c r="F269" s="257" t="s">
        <v>335</v>
      </c>
      <c r="G269" s="255"/>
      <c r="H269" s="258">
        <v>197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AT269" s="264" t="s">
        <v>134</v>
      </c>
      <c r="AU269" s="264" t="s">
        <v>85</v>
      </c>
      <c r="AV269" s="13" t="s">
        <v>85</v>
      </c>
      <c r="AW269" s="13" t="s">
        <v>32</v>
      </c>
      <c r="AX269" s="13" t="s">
        <v>76</v>
      </c>
      <c r="AY269" s="264" t="s">
        <v>125</v>
      </c>
    </row>
    <row r="270" s="14" customFormat="1">
      <c r="B270" s="265"/>
      <c r="C270" s="266"/>
      <c r="D270" s="245" t="s">
        <v>134</v>
      </c>
      <c r="E270" s="267" t="s">
        <v>1</v>
      </c>
      <c r="F270" s="268" t="s">
        <v>137</v>
      </c>
      <c r="G270" s="266"/>
      <c r="H270" s="269">
        <v>197</v>
      </c>
      <c r="I270" s="270"/>
      <c r="J270" s="266"/>
      <c r="K270" s="266"/>
      <c r="L270" s="271"/>
      <c r="M270" s="272"/>
      <c r="N270" s="273"/>
      <c r="O270" s="273"/>
      <c r="P270" s="273"/>
      <c r="Q270" s="273"/>
      <c r="R270" s="273"/>
      <c r="S270" s="273"/>
      <c r="T270" s="274"/>
      <c r="AT270" s="275" t="s">
        <v>134</v>
      </c>
      <c r="AU270" s="275" t="s">
        <v>85</v>
      </c>
      <c r="AV270" s="14" t="s">
        <v>132</v>
      </c>
      <c r="AW270" s="14" t="s">
        <v>32</v>
      </c>
      <c r="AX270" s="14" t="s">
        <v>83</v>
      </c>
      <c r="AY270" s="275" t="s">
        <v>125</v>
      </c>
    </row>
    <row r="271" s="1" customFormat="1" ht="24" customHeight="1">
      <c r="B271" s="37"/>
      <c r="C271" s="230" t="s">
        <v>362</v>
      </c>
      <c r="D271" s="230" t="s">
        <v>127</v>
      </c>
      <c r="E271" s="231" t="s">
        <v>363</v>
      </c>
      <c r="F271" s="232" t="s">
        <v>364</v>
      </c>
      <c r="G271" s="233" t="s">
        <v>130</v>
      </c>
      <c r="H271" s="234">
        <v>32</v>
      </c>
      <c r="I271" s="235"/>
      <c r="J271" s="236">
        <f>ROUND(I271*H271,2)</f>
        <v>0</v>
      </c>
      <c r="K271" s="232" t="s">
        <v>131</v>
      </c>
      <c r="L271" s="42"/>
      <c r="M271" s="237" t="s">
        <v>1</v>
      </c>
      <c r="N271" s="238" t="s">
        <v>41</v>
      </c>
      <c r="O271" s="85"/>
      <c r="P271" s="239">
        <f>O271*H271</f>
        <v>0</v>
      </c>
      <c r="Q271" s="239">
        <v>0.085650000000000004</v>
      </c>
      <c r="R271" s="239">
        <f>Q271*H271</f>
        <v>2.7408000000000001</v>
      </c>
      <c r="S271" s="239">
        <v>0</v>
      </c>
      <c r="T271" s="240">
        <f>S271*H271</f>
        <v>0</v>
      </c>
      <c r="AR271" s="241" t="s">
        <v>132</v>
      </c>
      <c r="AT271" s="241" t="s">
        <v>127</v>
      </c>
      <c r="AU271" s="241" t="s">
        <v>85</v>
      </c>
      <c r="AY271" s="16" t="s">
        <v>125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6" t="s">
        <v>83</v>
      </c>
      <c r="BK271" s="242">
        <f>ROUND(I271*H271,2)</f>
        <v>0</v>
      </c>
      <c r="BL271" s="16" t="s">
        <v>132</v>
      </c>
      <c r="BM271" s="241" t="s">
        <v>365</v>
      </c>
    </row>
    <row r="272" s="12" customFormat="1">
      <c r="B272" s="243"/>
      <c r="C272" s="244"/>
      <c r="D272" s="245" t="s">
        <v>134</v>
      </c>
      <c r="E272" s="246" t="s">
        <v>1</v>
      </c>
      <c r="F272" s="247" t="s">
        <v>366</v>
      </c>
      <c r="G272" s="244"/>
      <c r="H272" s="246" t="s">
        <v>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134</v>
      </c>
      <c r="AU272" s="253" t="s">
        <v>85</v>
      </c>
      <c r="AV272" s="12" t="s">
        <v>83</v>
      </c>
      <c r="AW272" s="12" t="s">
        <v>32</v>
      </c>
      <c r="AX272" s="12" t="s">
        <v>76</v>
      </c>
      <c r="AY272" s="253" t="s">
        <v>125</v>
      </c>
    </row>
    <row r="273" s="13" customFormat="1">
      <c r="B273" s="254"/>
      <c r="C273" s="255"/>
      <c r="D273" s="245" t="s">
        <v>134</v>
      </c>
      <c r="E273" s="256" t="s">
        <v>1</v>
      </c>
      <c r="F273" s="257" t="s">
        <v>326</v>
      </c>
      <c r="G273" s="255"/>
      <c r="H273" s="258">
        <v>32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AT273" s="264" t="s">
        <v>134</v>
      </c>
      <c r="AU273" s="264" t="s">
        <v>85</v>
      </c>
      <c r="AV273" s="13" t="s">
        <v>85</v>
      </c>
      <c r="AW273" s="13" t="s">
        <v>32</v>
      </c>
      <c r="AX273" s="13" t="s">
        <v>76</v>
      </c>
      <c r="AY273" s="264" t="s">
        <v>125</v>
      </c>
    </row>
    <row r="274" s="14" customFormat="1">
      <c r="B274" s="265"/>
      <c r="C274" s="266"/>
      <c r="D274" s="245" t="s">
        <v>134</v>
      </c>
      <c r="E274" s="267" t="s">
        <v>1</v>
      </c>
      <c r="F274" s="268" t="s">
        <v>137</v>
      </c>
      <c r="G274" s="266"/>
      <c r="H274" s="269">
        <v>32</v>
      </c>
      <c r="I274" s="270"/>
      <c r="J274" s="266"/>
      <c r="K274" s="266"/>
      <c r="L274" s="271"/>
      <c r="M274" s="272"/>
      <c r="N274" s="273"/>
      <c r="O274" s="273"/>
      <c r="P274" s="273"/>
      <c r="Q274" s="273"/>
      <c r="R274" s="273"/>
      <c r="S274" s="273"/>
      <c r="T274" s="274"/>
      <c r="AT274" s="275" t="s">
        <v>134</v>
      </c>
      <c r="AU274" s="275" t="s">
        <v>85</v>
      </c>
      <c r="AV274" s="14" t="s">
        <v>132</v>
      </c>
      <c r="AW274" s="14" t="s">
        <v>32</v>
      </c>
      <c r="AX274" s="14" t="s">
        <v>83</v>
      </c>
      <c r="AY274" s="275" t="s">
        <v>125</v>
      </c>
    </row>
    <row r="275" s="1" customFormat="1" ht="24" customHeight="1">
      <c r="B275" s="37"/>
      <c r="C275" s="279" t="s">
        <v>367</v>
      </c>
      <c r="D275" s="279" t="s">
        <v>283</v>
      </c>
      <c r="E275" s="280" t="s">
        <v>368</v>
      </c>
      <c r="F275" s="281" t="s">
        <v>369</v>
      </c>
      <c r="G275" s="282" t="s">
        <v>130</v>
      </c>
      <c r="H275" s="283">
        <v>27.809999999999999</v>
      </c>
      <c r="I275" s="284"/>
      <c r="J275" s="285">
        <f>ROUND(I275*H275,2)</f>
        <v>0</v>
      </c>
      <c r="K275" s="281" t="s">
        <v>1</v>
      </c>
      <c r="L275" s="286"/>
      <c r="M275" s="287" t="s">
        <v>1</v>
      </c>
      <c r="N275" s="288" t="s">
        <v>41</v>
      </c>
      <c r="O275" s="85"/>
      <c r="P275" s="239">
        <f>O275*H275</f>
        <v>0</v>
      </c>
      <c r="Q275" s="239">
        <v>0.183</v>
      </c>
      <c r="R275" s="239">
        <f>Q275*H275</f>
        <v>5.0892299999999997</v>
      </c>
      <c r="S275" s="239">
        <v>0</v>
      </c>
      <c r="T275" s="240">
        <f>S275*H275</f>
        <v>0</v>
      </c>
      <c r="AR275" s="241" t="s">
        <v>176</v>
      </c>
      <c r="AT275" s="241" t="s">
        <v>283</v>
      </c>
      <c r="AU275" s="241" t="s">
        <v>85</v>
      </c>
      <c r="AY275" s="16" t="s">
        <v>125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6" t="s">
        <v>83</v>
      </c>
      <c r="BK275" s="242">
        <f>ROUND(I275*H275,2)</f>
        <v>0</v>
      </c>
      <c r="BL275" s="16" t="s">
        <v>132</v>
      </c>
      <c r="BM275" s="241" t="s">
        <v>370</v>
      </c>
    </row>
    <row r="276" s="12" customFormat="1">
      <c r="B276" s="243"/>
      <c r="C276" s="244"/>
      <c r="D276" s="245" t="s">
        <v>134</v>
      </c>
      <c r="E276" s="246" t="s">
        <v>1</v>
      </c>
      <c r="F276" s="247" t="s">
        <v>371</v>
      </c>
      <c r="G276" s="244"/>
      <c r="H276" s="246" t="s">
        <v>1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AT276" s="253" t="s">
        <v>134</v>
      </c>
      <c r="AU276" s="253" t="s">
        <v>85</v>
      </c>
      <c r="AV276" s="12" t="s">
        <v>83</v>
      </c>
      <c r="AW276" s="12" t="s">
        <v>32</v>
      </c>
      <c r="AX276" s="12" t="s">
        <v>76</v>
      </c>
      <c r="AY276" s="253" t="s">
        <v>125</v>
      </c>
    </row>
    <row r="277" s="13" customFormat="1">
      <c r="B277" s="254"/>
      <c r="C277" s="255"/>
      <c r="D277" s="245" t="s">
        <v>134</v>
      </c>
      <c r="E277" s="256" t="s">
        <v>1</v>
      </c>
      <c r="F277" s="257" t="s">
        <v>372</v>
      </c>
      <c r="G277" s="255"/>
      <c r="H277" s="258">
        <v>27.809999999999999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AT277" s="264" t="s">
        <v>134</v>
      </c>
      <c r="AU277" s="264" t="s">
        <v>85</v>
      </c>
      <c r="AV277" s="13" t="s">
        <v>85</v>
      </c>
      <c r="AW277" s="13" t="s">
        <v>32</v>
      </c>
      <c r="AX277" s="13" t="s">
        <v>76</v>
      </c>
      <c r="AY277" s="264" t="s">
        <v>125</v>
      </c>
    </row>
    <row r="278" s="14" customFormat="1">
      <c r="B278" s="265"/>
      <c r="C278" s="266"/>
      <c r="D278" s="245" t="s">
        <v>134</v>
      </c>
      <c r="E278" s="267" t="s">
        <v>1</v>
      </c>
      <c r="F278" s="268" t="s">
        <v>137</v>
      </c>
      <c r="G278" s="266"/>
      <c r="H278" s="269">
        <v>27.809999999999999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AT278" s="275" t="s">
        <v>134</v>
      </c>
      <c r="AU278" s="275" t="s">
        <v>85</v>
      </c>
      <c r="AV278" s="14" t="s">
        <v>132</v>
      </c>
      <c r="AW278" s="14" t="s">
        <v>32</v>
      </c>
      <c r="AX278" s="14" t="s">
        <v>83</v>
      </c>
      <c r="AY278" s="275" t="s">
        <v>125</v>
      </c>
    </row>
    <row r="279" s="1" customFormat="1" ht="24" customHeight="1">
      <c r="B279" s="37"/>
      <c r="C279" s="279" t="s">
        <v>373</v>
      </c>
      <c r="D279" s="279" t="s">
        <v>283</v>
      </c>
      <c r="E279" s="280" t="s">
        <v>374</v>
      </c>
      <c r="F279" s="281" t="s">
        <v>375</v>
      </c>
      <c r="G279" s="282" t="s">
        <v>130</v>
      </c>
      <c r="H279" s="283">
        <v>5.1500000000000004</v>
      </c>
      <c r="I279" s="284"/>
      <c r="J279" s="285">
        <f>ROUND(I279*H279,2)</f>
        <v>0</v>
      </c>
      <c r="K279" s="281" t="s">
        <v>1</v>
      </c>
      <c r="L279" s="286"/>
      <c r="M279" s="287" t="s">
        <v>1</v>
      </c>
      <c r="N279" s="288" t="s">
        <v>41</v>
      </c>
      <c r="O279" s="85"/>
      <c r="P279" s="239">
        <f>O279*H279</f>
        <v>0</v>
      </c>
      <c r="Q279" s="239">
        <v>0.17599999999999999</v>
      </c>
      <c r="R279" s="239">
        <f>Q279*H279</f>
        <v>0.90639999999999998</v>
      </c>
      <c r="S279" s="239">
        <v>0</v>
      </c>
      <c r="T279" s="240">
        <f>S279*H279</f>
        <v>0</v>
      </c>
      <c r="AR279" s="241" t="s">
        <v>176</v>
      </c>
      <c r="AT279" s="241" t="s">
        <v>283</v>
      </c>
      <c r="AU279" s="241" t="s">
        <v>85</v>
      </c>
      <c r="AY279" s="16" t="s">
        <v>125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6" t="s">
        <v>83</v>
      </c>
      <c r="BK279" s="242">
        <f>ROUND(I279*H279,2)</f>
        <v>0</v>
      </c>
      <c r="BL279" s="16" t="s">
        <v>132</v>
      </c>
      <c r="BM279" s="241" t="s">
        <v>376</v>
      </c>
    </row>
    <row r="280" s="12" customFormat="1">
      <c r="B280" s="243"/>
      <c r="C280" s="244"/>
      <c r="D280" s="245" t="s">
        <v>134</v>
      </c>
      <c r="E280" s="246" t="s">
        <v>1</v>
      </c>
      <c r="F280" s="247" t="s">
        <v>377</v>
      </c>
      <c r="G280" s="244"/>
      <c r="H280" s="246" t="s">
        <v>1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AT280" s="253" t="s">
        <v>134</v>
      </c>
      <c r="AU280" s="253" t="s">
        <v>85</v>
      </c>
      <c r="AV280" s="12" t="s">
        <v>83</v>
      </c>
      <c r="AW280" s="12" t="s">
        <v>32</v>
      </c>
      <c r="AX280" s="12" t="s">
        <v>76</v>
      </c>
      <c r="AY280" s="253" t="s">
        <v>125</v>
      </c>
    </row>
    <row r="281" s="13" customFormat="1">
      <c r="B281" s="254"/>
      <c r="C281" s="255"/>
      <c r="D281" s="245" t="s">
        <v>134</v>
      </c>
      <c r="E281" s="256" t="s">
        <v>1</v>
      </c>
      <c r="F281" s="257" t="s">
        <v>378</v>
      </c>
      <c r="G281" s="255"/>
      <c r="H281" s="258">
        <v>5.1500000000000004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AT281" s="264" t="s">
        <v>134</v>
      </c>
      <c r="AU281" s="264" t="s">
        <v>85</v>
      </c>
      <c r="AV281" s="13" t="s">
        <v>85</v>
      </c>
      <c r="AW281" s="13" t="s">
        <v>32</v>
      </c>
      <c r="AX281" s="13" t="s">
        <v>76</v>
      </c>
      <c r="AY281" s="264" t="s">
        <v>125</v>
      </c>
    </row>
    <row r="282" s="14" customFormat="1">
      <c r="B282" s="265"/>
      <c r="C282" s="266"/>
      <c r="D282" s="245" t="s">
        <v>134</v>
      </c>
      <c r="E282" s="267" t="s">
        <v>1</v>
      </c>
      <c r="F282" s="268" t="s">
        <v>137</v>
      </c>
      <c r="G282" s="266"/>
      <c r="H282" s="269">
        <v>5.1500000000000004</v>
      </c>
      <c r="I282" s="270"/>
      <c r="J282" s="266"/>
      <c r="K282" s="266"/>
      <c r="L282" s="271"/>
      <c r="M282" s="272"/>
      <c r="N282" s="273"/>
      <c r="O282" s="273"/>
      <c r="P282" s="273"/>
      <c r="Q282" s="273"/>
      <c r="R282" s="273"/>
      <c r="S282" s="273"/>
      <c r="T282" s="274"/>
      <c r="AT282" s="275" t="s">
        <v>134</v>
      </c>
      <c r="AU282" s="275" t="s">
        <v>85</v>
      </c>
      <c r="AV282" s="14" t="s">
        <v>132</v>
      </c>
      <c r="AW282" s="14" t="s">
        <v>32</v>
      </c>
      <c r="AX282" s="14" t="s">
        <v>83</v>
      </c>
      <c r="AY282" s="275" t="s">
        <v>125</v>
      </c>
    </row>
    <row r="283" s="1" customFormat="1" ht="36" customHeight="1">
      <c r="B283" s="37"/>
      <c r="C283" s="230" t="s">
        <v>379</v>
      </c>
      <c r="D283" s="230" t="s">
        <v>127</v>
      </c>
      <c r="E283" s="231" t="s">
        <v>380</v>
      </c>
      <c r="F283" s="232" t="s">
        <v>381</v>
      </c>
      <c r="G283" s="233" t="s">
        <v>130</v>
      </c>
      <c r="H283" s="234">
        <v>32</v>
      </c>
      <c r="I283" s="235"/>
      <c r="J283" s="236">
        <f>ROUND(I283*H283,2)</f>
        <v>0</v>
      </c>
      <c r="K283" s="232" t="s">
        <v>131</v>
      </c>
      <c r="L283" s="42"/>
      <c r="M283" s="237" t="s">
        <v>1</v>
      </c>
      <c r="N283" s="238" t="s">
        <v>41</v>
      </c>
      <c r="O283" s="85"/>
      <c r="P283" s="239">
        <f>O283*H283</f>
        <v>0</v>
      </c>
      <c r="Q283" s="239">
        <v>0</v>
      </c>
      <c r="R283" s="239">
        <f>Q283*H283</f>
        <v>0</v>
      </c>
      <c r="S283" s="239">
        <v>0</v>
      </c>
      <c r="T283" s="240">
        <f>S283*H283</f>
        <v>0</v>
      </c>
      <c r="AR283" s="241" t="s">
        <v>132</v>
      </c>
      <c r="AT283" s="241" t="s">
        <v>127</v>
      </c>
      <c r="AU283" s="241" t="s">
        <v>85</v>
      </c>
      <c r="AY283" s="16" t="s">
        <v>125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6" t="s">
        <v>83</v>
      </c>
      <c r="BK283" s="242">
        <f>ROUND(I283*H283,2)</f>
        <v>0</v>
      </c>
      <c r="BL283" s="16" t="s">
        <v>132</v>
      </c>
      <c r="BM283" s="241" t="s">
        <v>382</v>
      </c>
    </row>
    <row r="284" s="12" customFormat="1">
      <c r="B284" s="243"/>
      <c r="C284" s="244"/>
      <c r="D284" s="245" t="s">
        <v>134</v>
      </c>
      <c r="E284" s="246" t="s">
        <v>1</v>
      </c>
      <c r="F284" s="247" t="s">
        <v>366</v>
      </c>
      <c r="G284" s="244"/>
      <c r="H284" s="246" t="s">
        <v>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AT284" s="253" t="s">
        <v>134</v>
      </c>
      <c r="AU284" s="253" t="s">
        <v>85</v>
      </c>
      <c r="AV284" s="12" t="s">
        <v>83</v>
      </c>
      <c r="AW284" s="12" t="s">
        <v>32</v>
      </c>
      <c r="AX284" s="12" t="s">
        <v>76</v>
      </c>
      <c r="AY284" s="253" t="s">
        <v>125</v>
      </c>
    </row>
    <row r="285" s="13" customFormat="1">
      <c r="B285" s="254"/>
      <c r="C285" s="255"/>
      <c r="D285" s="245" t="s">
        <v>134</v>
      </c>
      <c r="E285" s="256" t="s">
        <v>1</v>
      </c>
      <c r="F285" s="257" t="s">
        <v>326</v>
      </c>
      <c r="G285" s="255"/>
      <c r="H285" s="258">
        <v>32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AT285" s="264" t="s">
        <v>134</v>
      </c>
      <c r="AU285" s="264" t="s">
        <v>85</v>
      </c>
      <c r="AV285" s="13" t="s">
        <v>85</v>
      </c>
      <c r="AW285" s="13" t="s">
        <v>32</v>
      </c>
      <c r="AX285" s="13" t="s">
        <v>76</v>
      </c>
      <c r="AY285" s="264" t="s">
        <v>125</v>
      </c>
    </row>
    <row r="286" s="14" customFormat="1">
      <c r="B286" s="265"/>
      <c r="C286" s="266"/>
      <c r="D286" s="245" t="s">
        <v>134</v>
      </c>
      <c r="E286" s="267" t="s">
        <v>1</v>
      </c>
      <c r="F286" s="268" t="s">
        <v>137</v>
      </c>
      <c r="G286" s="266"/>
      <c r="H286" s="269">
        <v>32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AT286" s="275" t="s">
        <v>134</v>
      </c>
      <c r="AU286" s="275" t="s">
        <v>85</v>
      </c>
      <c r="AV286" s="14" t="s">
        <v>132</v>
      </c>
      <c r="AW286" s="14" t="s">
        <v>32</v>
      </c>
      <c r="AX286" s="14" t="s">
        <v>83</v>
      </c>
      <c r="AY286" s="275" t="s">
        <v>125</v>
      </c>
    </row>
    <row r="287" s="11" customFormat="1" ht="22.8" customHeight="1">
      <c r="B287" s="214"/>
      <c r="C287" s="215"/>
      <c r="D287" s="216" t="s">
        <v>75</v>
      </c>
      <c r="E287" s="228" t="s">
        <v>182</v>
      </c>
      <c r="F287" s="228" t="s">
        <v>383</v>
      </c>
      <c r="G287" s="215"/>
      <c r="H287" s="215"/>
      <c r="I287" s="218"/>
      <c r="J287" s="229">
        <f>BK287</f>
        <v>0</v>
      </c>
      <c r="K287" s="215"/>
      <c r="L287" s="220"/>
      <c r="M287" s="221"/>
      <c r="N287" s="222"/>
      <c r="O287" s="222"/>
      <c r="P287" s="223">
        <f>SUM(P288:P315)</f>
        <v>0</v>
      </c>
      <c r="Q287" s="222"/>
      <c r="R287" s="223">
        <f>SUM(R288:R315)</f>
        <v>13.19932</v>
      </c>
      <c r="S287" s="222"/>
      <c r="T287" s="224">
        <f>SUM(T288:T315)</f>
        <v>0</v>
      </c>
      <c r="AR287" s="225" t="s">
        <v>83</v>
      </c>
      <c r="AT287" s="226" t="s">
        <v>75</v>
      </c>
      <c r="AU287" s="226" t="s">
        <v>83</v>
      </c>
      <c r="AY287" s="225" t="s">
        <v>125</v>
      </c>
      <c r="BK287" s="227">
        <f>SUM(BK288:BK315)</f>
        <v>0</v>
      </c>
    </row>
    <row r="288" s="1" customFormat="1" ht="24" customHeight="1">
      <c r="B288" s="37"/>
      <c r="C288" s="230" t="s">
        <v>384</v>
      </c>
      <c r="D288" s="230" t="s">
        <v>127</v>
      </c>
      <c r="E288" s="231" t="s">
        <v>385</v>
      </c>
      <c r="F288" s="232" t="s">
        <v>386</v>
      </c>
      <c r="G288" s="233" t="s">
        <v>145</v>
      </c>
      <c r="H288" s="234">
        <v>88</v>
      </c>
      <c r="I288" s="235"/>
      <c r="J288" s="236">
        <f>ROUND(I288*H288,2)</f>
        <v>0</v>
      </c>
      <c r="K288" s="232" t="s">
        <v>131</v>
      </c>
      <c r="L288" s="42"/>
      <c r="M288" s="237" t="s">
        <v>1</v>
      </c>
      <c r="N288" s="238" t="s">
        <v>41</v>
      </c>
      <c r="O288" s="85"/>
      <c r="P288" s="239">
        <f>O288*H288</f>
        <v>0</v>
      </c>
      <c r="Q288" s="239">
        <v>0.10095</v>
      </c>
      <c r="R288" s="239">
        <f>Q288*H288</f>
        <v>8.8835999999999995</v>
      </c>
      <c r="S288" s="239">
        <v>0</v>
      </c>
      <c r="T288" s="240">
        <f>S288*H288</f>
        <v>0</v>
      </c>
      <c r="AR288" s="241" t="s">
        <v>132</v>
      </c>
      <c r="AT288" s="241" t="s">
        <v>127</v>
      </c>
      <c r="AU288" s="241" t="s">
        <v>85</v>
      </c>
      <c r="AY288" s="16" t="s">
        <v>125</v>
      </c>
      <c r="BE288" s="242">
        <f>IF(N288="základní",J288,0)</f>
        <v>0</v>
      </c>
      <c r="BF288" s="242">
        <f>IF(N288="snížená",J288,0)</f>
        <v>0</v>
      </c>
      <c r="BG288" s="242">
        <f>IF(N288="zákl. přenesená",J288,0)</f>
        <v>0</v>
      </c>
      <c r="BH288" s="242">
        <f>IF(N288="sníž. přenesená",J288,0)</f>
        <v>0</v>
      </c>
      <c r="BI288" s="242">
        <f>IF(N288="nulová",J288,0)</f>
        <v>0</v>
      </c>
      <c r="BJ288" s="16" t="s">
        <v>83</v>
      </c>
      <c r="BK288" s="242">
        <f>ROUND(I288*H288,2)</f>
        <v>0</v>
      </c>
      <c r="BL288" s="16" t="s">
        <v>132</v>
      </c>
      <c r="BM288" s="241" t="s">
        <v>387</v>
      </c>
    </row>
    <row r="289" s="12" customFormat="1">
      <c r="B289" s="243"/>
      <c r="C289" s="244"/>
      <c r="D289" s="245" t="s">
        <v>134</v>
      </c>
      <c r="E289" s="246" t="s">
        <v>1</v>
      </c>
      <c r="F289" s="247" t="s">
        <v>388</v>
      </c>
      <c r="G289" s="244"/>
      <c r="H289" s="246" t="s">
        <v>1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AT289" s="253" t="s">
        <v>134</v>
      </c>
      <c r="AU289" s="253" t="s">
        <v>85</v>
      </c>
      <c r="AV289" s="12" t="s">
        <v>83</v>
      </c>
      <c r="AW289" s="12" t="s">
        <v>32</v>
      </c>
      <c r="AX289" s="12" t="s">
        <v>76</v>
      </c>
      <c r="AY289" s="253" t="s">
        <v>125</v>
      </c>
    </row>
    <row r="290" s="13" customFormat="1">
      <c r="B290" s="254"/>
      <c r="C290" s="255"/>
      <c r="D290" s="245" t="s">
        <v>134</v>
      </c>
      <c r="E290" s="256" t="s">
        <v>1</v>
      </c>
      <c r="F290" s="257" t="s">
        <v>389</v>
      </c>
      <c r="G290" s="255"/>
      <c r="H290" s="258">
        <v>88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AT290" s="264" t="s">
        <v>134</v>
      </c>
      <c r="AU290" s="264" t="s">
        <v>85</v>
      </c>
      <c r="AV290" s="13" t="s">
        <v>85</v>
      </c>
      <c r="AW290" s="13" t="s">
        <v>32</v>
      </c>
      <c r="AX290" s="13" t="s">
        <v>76</v>
      </c>
      <c r="AY290" s="264" t="s">
        <v>125</v>
      </c>
    </row>
    <row r="291" s="14" customFormat="1">
      <c r="B291" s="265"/>
      <c r="C291" s="266"/>
      <c r="D291" s="245" t="s">
        <v>134</v>
      </c>
      <c r="E291" s="267" t="s">
        <v>1</v>
      </c>
      <c r="F291" s="268" t="s">
        <v>137</v>
      </c>
      <c r="G291" s="266"/>
      <c r="H291" s="269">
        <v>88</v>
      </c>
      <c r="I291" s="270"/>
      <c r="J291" s="266"/>
      <c r="K291" s="266"/>
      <c r="L291" s="271"/>
      <c r="M291" s="272"/>
      <c r="N291" s="273"/>
      <c r="O291" s="273"/>
      <c r="P291" s="273"/>
      <c r="Q291" s="273"/>
      <c r="R291" s="273"/>
      <c r="S291" s="273"/>
      <c r="T291" s="274"/>
      <c r="AT291" s="275" t="s">
        <v>134</v>
      </c>
      <c r="AU291" s="275" t="s">
        <v>85</v>
      </c>
      <c r="AV291" s="14" t="s">
        <v>132</v>
      </c>
      <c r="AW291" s="14" t="s">
        <v>32</v>
      </c>
      <c r="AX291" s="14" t="s">
        <v>83</v>
      </c>
      <c r="AY291" s="275" t="s">
        <v>125</v>
      </c>
    </row>
    <row r="292" s="1" customFormat="1" ht="16.5" customHeight="1">
      <c r="B292" s="37"/>
      <c r="C292" s="279" t="s">
        <v>390</v>
      </c>
      <c r="D292" s="279" t="s">
        <v>283</v>
      </c>
      <c r="E292" s="280" t="s">
        <v>391</v>
      </c>
      <c r="F292" s="281" t="s">
        <v>392</v>
      </c>
      <c r="G292" s="282" t="s">
        <v>145</v>
      </c>
      <c r="H292" s="283">
        <v>88.879999999999995</v>
      </c>
      <c r="I292" s="284"/>
      <c r="J292" s="285">
        <f>ROUND(I292*H292,2)</f>
        <v>0</v>
      </c>
      <c r="K292" s="281" t="s">
        <v>131</v>
      </c>
      <c r="L292" s="286"/>
      <c r="M292" s="287" t="s">
        <v>1</v>
      </c>
      <c r="N292" s="288" t="s">
        <v>41</v>
      </c>
      <c r="O292" s="85"/>
      <c r="P292" s="239">
        <f>O292*H292</f>
        <v>0</v>
      </c>
      <c r="Q292" s="239">
        <v>0.021999999999999999</v>
      </c>
      <c r="R292" s="239">
        <f>Q292*H292</f>
        <v>1.9553599999999998</v>
      </c>
      <c r="S292" s="239">
        <v>0</v>
      </c>
      <c r="T292" s="240">
        <f>S292*H292</f>
        <v>0</v>
      </c>
      <c r="AR292" s="241" t="s">
        <v>176</v>
      </c>
      <c r="AT292" s="241" t="s">
        <v>283</v>
      </c>
      <c r="AU292" s="241" t="s">
        <v>85</v>
      </c>
      <c r="AY292" s="16" t="s">
        <v>125</v>
      </c>
      <c r="BE292" s="242">
        <f>IF(N292="základní",J292,0)</f>
        <v>0</v>
      </c>
      <c r="BF292" s="242">
        <f>IF(N292="snížená",J292,0)</f>
        <v>0</v>
      </c>
      <c r="BG292" s="242">
        <f>IF(N292="zákl. přenesená",J292,0)</f>
        <v>0</v>
      </c>
      <c r="BH292" s="242">
        <f>IF(N292="sníž. přenesená",J292,0)</f>
        <v>0</v>
      </c>
      <c r="BI292" s="242">
        <f>IF(N292="nulová",J292,0)</f>
        <v>0</v>
      </c>
      <c r="BJ292" s="16" t="s">
        <v>83</v>
      </c>
      <c r="BK292" s="242">
        <f>ROUND(I292*H292,2)</f>
        <v>0</v>
      </c>
      <c r="BL292" s="16" t="s">
        <v>132</v>
      </c>
      <c r="BM292" s="241" t="s">
        <v>393</v>
      </c>
    </row>
    <row r="293" s="12" customFormat="1">
      <c r="B293" s="243"/>
      <c r="C293" s="244"/>
      <c r="D293" s="245" t="s">
        <v>134</v>
      </c>
      <c r="E293" s="246" t="s">
        <v>1</v>
      </c>
      <c r="F293" s="247" t="s">
        <v>394</v>
      </c>
      <c r="G293" s="244"/>
      <c r="H293" s="246" t="s">
        <v>1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AT293" s="253" t="s">
        <v>134</v>
      </c>
      <c r="AU293" s="253" t="s">
        <v>85</v>
      </c>
      <c r="AV293" s="12" t="s">
        <v>83</v>
      </c>
      <c r="AW293" s="12" t="s">
        <v>32</v>
      </c>
      <c r="AX293" s="12" t="s">
        <v>76</v>
      </c>
      <c r="AY293" s="253" t="s">
        <v>125</v>
      </c>
    </row>
    <row r="294" s="13" customFormat="1">
      <c r="B294" s="254"/>
      <c r="C294" s="255"/>
      <c r="D294" s="245" t="s">
        <v>134</v>
      </c>
      <c r="E294" s="256" t="s">
        <v>1</v>
      </c>
      <c r="F294" s="257" t="s">
        <v>395</v>
      </c>
      <c r="G294" s="255"/>
      <c r="H294" s="258">
        <v>88.879999999999995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AT294" s="264" t="s">
        <v>134</v>
      </c>
      <c r="AU294" s="264" t="s">
        <v>85</v>
      </c>
      <c r="AV294" s="13" t="s">
        <v>85</v>
      </c>
      <c r="AW294" s="13" t="s">
        <v>32</v>
      </c>
      <c r="AX294" s="13" t="s">
        <v>76</v>
      </c>
      <c r="AY294" s="264" t="s">
        <v>125</v>
      </c>
    </row>
    <row r="295" s="14" customFormat="1">
      <c r="B295" s="265"/>
      <c r="C295" s="266"/>
      <c r="D295" s="245" t="s">
        <v>134</v>
      </c>
      <c r="E295" s="267" t="s">
        <v>1</v>
      </c>
      <c r="F295" s="268" t="s">
        <v>137</v>
      </c>
      <c r="G295" s="266"/>
      <c r="H295" s="269">
        <v>88.879999999999995</v>
      </c>
      <c r="I295" s="270"/>
      <c r="J295" s="266"/>
      <c r="K295" s="266"/>
      <c r="L295" s="271"/>
      <c r="M295" s="272"/>
      <c r="N295" s="273"/>
      <c r="O295" s="273"/>
      <c r="P295" s="273"/>
      <c r="Q295" s="273"/>
      <c r="R295" s="273"/>
      <c r="S295" s="273"/>
      <c r="T295" s="274"/>
      <c r="AT295" s="275" t="s">
        <v>134</v>
      </c>
      <c r="AU295" s="275" t="s">
        <v>85</v>
      </c>
      <c r="AV295" s="14" t="s">
        <v>132</v>
      </c>
      <c r="AW295" s="14" t="s">
        <v>32</v>
      </c>
      <c r="AX295" s="14" t="s">
        <v>83</v>
      </c>
      <c r="AY295" s="275" t="s">
        <v>125</v>
      </c>
    </row>
    <row r="296" s="1" customFormat="1" ht="24" customHeight="1">
      <c r="B296" s="37"/>
      <c r="C296" s="230" t="s">
        <v>396</v>
      </c>
      <c r="D296" s="230" t="s">
        <v>127</v>
      </c>
      <c r="E296" s="231" t="s">
        <v>385</v>
      </c>
      <c r="F296" s="232" t="s">
        <v>386</v>
      </c>
      <c r="G296" s="233" t="s">
        <v>145</v>
      </c>
      <c r="H296" s="234">
        <v>16</v>
      </c>
      <c r="I296" s="235"/>
      <c r="J296" s="236">
        <f>ROUND(I296*H296,2)</f>
        <v>0</v>
      </c>
      <c r="K296" s="232" t="s">
        <v>131</v>
      </c>
      <c r="L296" s="42"/>
      <c r="M296" s="237" t="s">
        <v>1</v>
      </c>
      <c r="N296" s="238" t="s">
        <v>41</v>
      </c>
      <c r="O296" s="85"/>
      <c r="P296" s="239">
        <f>O296*H296</f>
        <v>0</v>
      </c>
      <c r="Q296" s="239">
        <v>0.10095</v>
      </c>
      <c r="R296" s="239">
        <f>Q296*H296</f>
        <v>1.6152</v>
      </c>
      <c r="S296" s="239">
        <v>0</v>
      </c>
      <c r="T296" s="240">
        <f>S296*H296</f>
        <v>0</v>
      </c>
      <c r="AR296" s="241" t="s">
        <v>132</v>
      </c>
      <c r="AT296" s="241" t="s">
        <v>127</v>
      </c>
      <c r="AU296" s="241" t="s">
        <v>85</v>
      </c>
      <c r="AY296" s="16" t="s">
        <v>125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6" t="s">
        <v>83</v>
      </c>
      <c r="BK296" s="242">
        <f>ROUND(I296*H296,2)</f>
        <v>0</v>
      </c>
      <c r="BL296" s="16" t="s">
        <v>132</v>
      </c>
      <c r="BM296" s="241" t="s">
        <v>397</v>
      </c>
    </row>
    <row r="297" s="12" customFormat="1">
      <c r="B297" s="243"/>
      <c r="C297" s="244"/>
      <c r="D297" s="245" t="s">
        <v>134</v>
      </c>
      <c r="E297" s="246" t="s">
        <v>1</v>
      </c>
      <c r="F297" s="247" t="s">
        <v>388</v>
      </c>
      <c r="G297" s="244"/>
      <c r="H297" s="246" t="s">
        <v>1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AT297" s="253" t="s">
        <v>134</v>
      </c>
      <c r="AU297" s="253" t="s">
        <v>85</v>
      </c>
      <c r="AV297" s="12" t="s">
        <v>83</v>
      </c>
      <c r="AW297" s="12" t="s">
        <v>32</v>
      </c>
      <c r="AX297" s="12" t="s">
        <v>76</v>
      </c>
      <c r="AY297" s="253" t="s">
        <v>125</v>
      </c>
    </row>
    <row r="298" s="13" customFormat="1">
      <c r="B298" s="254"/>
      <c r="C298" s="255"/>
      <c r="D298" s="245" t="s">
        <v>134</v>
      </c>
      <c r="E298" s="256" t="s">
        <v>1</v>
      </c>
      <c r="F298" s="257" t="s">
        <v>262</v>
      </c>
      <c r="G298" s="255"/>
      <c r="H298" s="258">
        <v>16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AT298" s="264" t="s">
        <v>134</v>
      </c>
      <c r="AU298" s="264" t="s">
        <v>85</v>
      </c>
      <c r="AV298" s="13" t="s">
        <v>85</v>
      </c>
      <c r="AW298" s="13" t="s">
        <v>32</v>
      </c>
      <c r="AX298" s="13" t="s">
        <v>76</v>
      </c>
      <c r="AY298" s="264" t="s">
        <v>125</v>
      </c>
    </row>
    <row r="299" s="14" customFormat="1">
      <c r="B299" s="265"/>
      <c r="C299" s="266"/>
      <c r="D299" s="245" t="s">
        <v>134</v>
      </c>
      <c r="E299" s="267" t="s">
        <v>1</v>
      </c>
      <c r="F299" s="268" t="s">
        <v>137</v>
      </c>
      <c r="G299" s="266"/>
      <c r="H299" s="269">
        <v>16</v>
      </c>
      <c r="I299" s="270"/>
      <c r="J299" s="266"/>
      <c r="K299" s="266"/>
      <c r="L299" s="271"/>
      <c r="M299" s="272"/>
      <c r="N299" s="273"/>
      <c r="O299" s="273"/>
      <c r="P299" s="273"/>
      <c r="Q299" s="273"/>
      <c r="R299" s="273"/>
      <c r="S299" s="273"/>
      <c r="T299" s="274"/>
      <c r="AT299" s="275" t="s">
        <v>134</v>
      </c>
      <c r="AU299" s="275" t="s">
        <v>85</v>
      </c>
      <c r="AV299" s="14" t="s">
        <v>132</v>
      </c>
      <c r="AW299" s="14" t="s">
        <v>32</v>
      </c>
      <c r="AX299" s="14" t="s">
        <v>83</v>
      </c>
      <c r="AY299" s="275" t="s">
        <v>125</v>
      </c>
    </row>
    <row r="300" s="1" customFormat="1" ht="16.5" customHeight="1">
      <c r="B300" s="37"/>
      <c r="C300" s="279" t="s">
        <v>398</v>
      </c>
      <c r="D300" s="279" t="s">
        <v>283</v>
      </c>
      <c r="E300" s="280" t="s">
        <v>399</v>
      </c>
      <c r="F300" s="281" t="s">
        <v>400</v>
      </c>
      <c r="G300" s="282" t="s">
        <v>145</v>
      </c>
      <c r="H300" s="283">
        <v>16.16</v>
      </c>
      <c r="I300" s="284"/>
      <c r="J300" s="285">
        <f>ROUND(I300*H300,2)</f>
        <v>0</v>
      </c>
      <c r="K300" s="281" t="s">
        <v>131</v>
      </c>
      <c r="L300" s="286"/>
      <c r="M300" s="287" t="s">
        <v>1</v>
      </c>
      <c r="N300" s="288" t="s">
        <v>41</v>
      </c>
      <c r="O300" s="85"/>
      <c r="P300" s="239">
        <f>O300*H300</f>
        <v>0</v>
      </c>
      <c r="Q300" s="239">
        <v>0.045999999999999999</v>
      </c>
      <c r="R300" s="239">
        <f>Q300*H300</f>
        <v>0.74336000000000002</v>
      </c>
      <c r="S300" s="239">
        <v>0</v>
      </c>
      <c r="T300" s="240">
        <f>S300*H300</f>
        <v>0</v>
      </c>
      <c r="AR300" s="241" t="s">
        <v>176</v>
      </c>
      <c r="AT300" s="241" t="s">
        <v>283</v>
      </c>
      <c r="AU300" s="241" t="s">
        <v>85</v>
      </c>
      <c r="AY300" s="16" t="s">
        <v>125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6" t="s">
        <v>83</v>
      </c>
      <c r="BK300" s="242">
        <f>ROUND(I300*H300,2)</f>
        <v>0</v>
      </c>
      <c r="BL300" s="16" t="s">
        <v>132</v>
      </c>
      <c r="BM300" s="241" t="s">
        <v>401</v>
      </c>
    </row>
    <row r="301" s="12" customFormat="1">
      <c r="B301" s="243"/>
      <c r="C301" s="244"/>
      <c r="D301" s="245" t="s">
        <v>134</v>
      </c>
      <c r="E301" s="246" t="s">
        <v>1</v>
      </c>
      <c r="F301" s="247" t="s">
        <v>402</v>
      </c>
      <c r="G301" s="244"/>
      <c r="H301" s="246" t="s">
        <v>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AT301" s="253" t="s">
        <v>134</v>
      </c>
      <c r="AU301" s="253" t="s">
        <v>85</v>
      </c>
      <c r="AV301" s="12" t="s">
        <v>83</v>
      </c>
      <c r="AW301" s="12" t="s">
        <v>32</v>
      </c>
      <c r="AX301" s="12" t="s">
        <v>76</v>
      </c>
      <c r="AY301" s="253" t="s">
        <v>125</v>
      </c>
    </row>
    <row r="302" s="13" customFormat="1">
      <c r="B302" s="254"/>
      <c r="C302" s="255"/>
      <c r="D302" s="245" t="s">
        <v>134</v>
      </c>
      <c r="E302" s="256" t="s">
        <v>1</v>
      </c>
      <c r="F302" s="257" t="s">
        <v>403</v>
      </c>
      <c r="G302" s="255"/>
      <c r="H302" s="258">
        <v>16.16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AT302" s="264" t="s">
        <v>134</v>
      </c>
      <c r="AU302" s="264" t="s">
        <v>85</v>
      </c>
      <c r="AV302" s="13" t="s">
        <v>85</v>
      </c>
      <c r="AW302" s="13" t="s">
        <v>32</v>
      </c>
      <c r="AX302" s="13" t="s">
        <v>76</v>
      </c>
      <c r="AY302" s="264" t="s">
        <v>125</v>
      </c>
    </row>
    <row r="303" s="14" customFormat="1">
      <c r="B303" s="265"/>
      <c r="C303" s="266"/>
      <c r="D303" s="245" t="s">
        <v>134</v>
      </c>
      <c r="E303" s="267" t="s">
        <v>1</v>
      </c>
      <c r="F303" s="268" t="s">
        <v>137</v>
      </c>
      <c r="G303" s="266"/>
      <c r="H303" s="269">
        <v>16.16</v>
      </c>
      <c r="I303" s="270"/>
      <c r="J303" s="266"/>
      <c r="K303" s="266"/>
      <c r="L303" s="271"/>
      <c r="M303" s="272"/>
      <c r="N303" s="273"/>
      <c r="O303" s="273"/>
      <c r="P303" s="273"/>
      <c r="Q303" s="273"/>
      <c r="R303" s="273"/>
      <c r="S303" s="273"/>
      <c r="T303" s="274"/>
      <c r="AT303" s="275" t="s">
        <v>134</v>
      </c>
      <c r="AU303" s="275" t="s">
        <v>85</v>
      </c>
      <c r="AV303" s="14" t="s">
        <v>132</v>
      </c>
      <c r="AW303" s="14" t="s">
        <v>32</v>
      </c>
      <c r="AX303" s="14" t="s">
        <v>83</v>
      </c>
      <c r="AY303" s="275" t="s">
        <v>125</v>
      </c>
    </row>
    <row r="304" s="1" customFormat="1" ht="24" customHeight="1">
      <c r="B304" s="37"/>
      <c r="C304" s="230" t="s">
        <v>404</v>
      </c>
      <c r="D304" s="230" t="s">
        <v>127</v>
      </c>
      <c r="E304" s="231" t="s">
        <v>405</v>
      </c>
      <c r="F304" s="232" t="s">
        <v>406</v>
      </c>
      <c r="G304" s="233" t="s">
        <v>130</v>
      </c>
      <c r="H304" s="234">
        <v>5</v>
      </c>
      <c r="I304" s="235"/>
      <c r="J304" s="236">
        <f>ROUND(I304*H304,2)</f>
        <v>0</v>
      </c>
      <c r="K304" s="232" t="s">
        <v>131</v>
      </c>
      <c r="L304" s="42"/>
      <c r="M304" s="237" t="s">
        <v>1</v>
      </c>
      <c r="N304" s="238" t="s">
        <v>41</v>
      </c>
      <c r="O304" s="85"/>
      <c r="P304" s="239">
        <f>O304*H304</f>
        <v>0</v>
      </c>
      <c r="Q304" s="239">
        <v>0.00036000000000000002</v>
      </c>
      <c r="R304" s="239">
        <f>Q304*H304</f>
        <v>0.0018000000000000002</v>
      </c>
      <c r="S304" s="239">
        <v>0</v>
      </c>
      <c r="T304" s="240">
        <f>S304*H304</f>
        <v>0</v>
      </c>
      <c r="AR304" s="241" t="s">
        <v>132</v>
      </c>
      <c r="AT304" s="241" t="s">
        <v>127</v>
      </c>
      <c r="AU304" s="241" t="s">
        <v>85</v>
      </c>
      <c r="AY304" s="16" t="s">
        <v>125</v>
      </c>
      <c r="BE304" s="242">
        <f>IF(N304="základní",J304,0)</f>
        <v>0</v>
      </c>
      <c r="BF304" s="242">
        <f>IF(N304="snížená",J304,0)</f>
        <v>0</v>
      </c>
      <c r="BG304" s="242">
        <f>IF(N304="zákl. přenesená",J304,0)</f>
        <v>0</v>
      </c>
      <c r="BH304" s="242">
        <f>IF(N304="sníž. přenesená",J304,0)</f>
        <v>0</v>
      </c>
      <c r="BI304" s="242">
        <f>IF(N304="nulová",J304,0)</f>
        <v>0</v>
      </c>
      <c r="BJ304" s="16" t="s">
        <v>83</v>
      </c>
      <c r="BK304" s="242">
        <f>ROUND(I304*H304,2)</f>
        <v>0</v>
      </c>
      <c r="BL304" s="16" t="s">
        <v>132</v>
      </c>
      <c r="BM304" s="241" t="s">
        <v>407</v>
      </c>
    </row>
    <row r="305" s="12" customFormat="1">
      <c r="B305" s="243"/>
      <c r="C305" s="244"/>
      <c r="D305" s="245" t="s">
        <v>134</v>
      </c>
      <c r="E305" s="246" t="s">
        <v>1</v>
      </c>
      <c r="F305" s="247" t="s">
        <v>408</v>
      </c>
      <c r="G305" s="244"/>
      <c r="H305" s="246" t="s">
        <v>1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AT305" s="253" t="s">
        <v>134</v>
      </c>
      <c r="AU305" s="253" t="s">
        <v>85</v>
      </c>
      <c r="AV305" s="12" t="s">
        <v>83</v>
      </c>
      <c r="AW305" s="12" t="s">
        <v>32</v>
      </c>
      <c r="AX305" s="12" t="s">
        <v>76</v>
      </c>
      <c r="AY305" s="253" t="s">
        <v>125</v>
      </c>
    </row>
    <row r="306" s="13" customFormat="1">
      <c r="B306" s="254"/>
      <c r="C306" s="255"/>
      <c r="D306" s="245" t="s">
        <v>134</v>
      </c>
      <c r="E306" s="256" t="s">
        <v>1</v>
      </c>
      <c r="F306" s="257" t="s">
        <v>157</v>
      </c>
      <c r="G306" s="255"/>
      <c r="H306" s="258">
        <v>5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AT306" s="264" t="s">
        <v>134</v>
      </c>
      <c r="AU306" s="264" t="s">
        <v>85</v>
      </c>
      <c r="AV306" s="13" t="s">
        <v>85</v>
      </c>
      <c r="AW306" s="13" t="s">
        <v>32</v>
      </c>
      <c r="AX306" s="13" t="s">
        <v>76</v>
      </c>
      <c r="AY306" s="264" t="s">
        <v>125</v>
      </c>
    </row>
    <row r="307" s="14" customFormat="1">
      <c r="B307" s="265"/>
      <c r="C307" s="266"/>
      <c r="D307" s="245" t="s">
        <v>134</v>
      </c>
      <c r="E307" s="267" t="s">
        <v>1</v>
      </c>
      <c r="F307" s="268" t="s">
        <v>137</v>
      </c>
      <c r="G307" s="266"/>
      <c r="H307" s="269">
        <v>5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AT307" s="275" t="s">
        <v>134</v>
      </c>
      <c r="AU307" s="275" t="s">
        <v>85</v>
      </c>
      <c r="AV307" s="14" t="s">
        <v>132</v>
      </c>
      <c r="AW307" s="14" t="s">
        <v>32</v>
      </c>
      <c r="AX307" s="14" t="s">
        <v>83</v>
      </c>
      <c r="AY307" s="275" t="s">
        <v>125</v>
      </c>
    </row>
    <row r="308" s="1" customFormat="1" ht="16.5" customHeight="1">
      <c r="B308" s="37"/>
      <c r="C308" s="230" t="s">
        <v>409</v>
      </c>
      <c r="D308" s="230" t="s">
        <v>127</v>
      </c>
      <c r="E308" s="231" t="s">
        <v>410</v>
      </c>
      <c r="F308" s="232" t="s">
        <v>411</v>
      </c>
      <c r="G308" s="233" t="s">
        <v>145</v>
      </c>
      <c r="H308" s="234">
        <v>15</v>
      </c>
      <c r="I308" s="235"/>
      <c r="J308" s="236">
        <f>ROUND(I308*H308,2)</f>
        <v>0</v>
      </c>
      <c r="K308" s="232" t="s">
        <v>1</v>
      </c>
      <c r="L308" s="42"/>
      <c r="M308" s="237" t="s">
        <v>1</v>
      </c>
      <c r="N308" s="238" t="s">
        <v>41</v>
      </c>
      <c r="O308" s="85"/>
      <c r="P308" s="239">
        <f>O308*H308</f>
        <v>0</v>
      </c>
      <c r="Q308" s="239">
        <v>0</v>
      </c>
      <c r="R308" s="239">
        <f>Q308*H308</f>
        <v>0</v>
      </c>
      <c r="S308" s="239">
        <v>0</v>
      </c>
      <c r="T308" s="240">
        <f>S308*H308</f>
        <v>0</v>
      </c>
      <c r="AR308" s="241" t="s">
        <v>132</v>
      </c>
      <c r="AT308" s="241" t="s">
        <v>127</v>
      </c>
      <c r="AU308" s="241" t="s">
        <v>85</v>
      </c>
      <c r="AY308" s="16" t="s">
        <v>125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6" t="s">
        <v>83</v>
      </c>
      <c r="BK308" s="242">
        <f>ROUND(I308*H308,2)</f>
        <v>0</v>
      </c>
      <c r="BL308" s="16" t="s">
        <v>132</v>
      </c>
      <c r="BM308" s="241" t="s">
        <v>412</v>
      </c>
    </row>
    <row r="309" s="12" customFormat="1">
      <c r="B309" s="243"/>
      <c r="C309" s="244"/>
      <c r="D309" s="245" t="s">
        <v>134</v>
      </c>
      <c r="E309" s="246" t="s">
        <v>1</v>
      </c>
      <c r="F309" s="247" t="s">
        <v>413</v>
      </c>
      <c r="G309" s="244"/>
      <c r="H309" s="246" t="s">
        <v>1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AT309" s="253" t="s">
        <v>134</v>
      </c>
      <c r="AU309" s="253" t="s">
        <v>85</v>
      </c>
      <c r="AV309" s="12" t="s">
        <v>83</v>
      </c>
      <c r="AW309" s="12" t="s">
        <v>32</v>
      </c>
      <c r="AX309" s="12" t="s">
        <v>76</v>
      </c>
      <c r="AY309" s="253" t="s">
        <v>125</v>
      </c>
    </row>
    <row r="310" s="13" customFormat="1">
      <c r="B310" s="254"/>
      <c r="C310" s="255"/>
      <c r="D310" s="245" t="s">
        <v>134</v>
      </c>
      <c r="E310" s="256" t="s">
        <v>1</v>
      </c>
      <c r="F310" s="257" t="s">
        <v>8</v>
      </c>
      <c r="G310" s="255"/>
      <c r="H310" s="258">
        <v>15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AT310" s="264" t="s">
        <v>134</v>
      </c>
      <c r="AU310" s="264" t="s">
        <v>85</v>
      </c>
      <c r="AV310" s="13" t="s">
        <v>85</v>
      </c>
      <c r="AW310" s="13" t="s">
        <v>32</v>
      </c>
      <c r="AX310" s="13" t="s">
        <v>76</v>
      </c>
      <c r="AY310" s="264" t="s">
        <v>125</v>
      </c>
    </row>
    <row r="311" s="14" customFormat="1">
      <c r="B311" s="265"/>
      <c r="C311" s="266"/>
      <c r="D311" s="245" t="s">
        <v>134</v>
      </c>
      <c r="E311" s="267" t="s">
        <v>1</v>
      </c>
      <c r="F311" s="268" t="s">
        <v>137</v>
      </c>
      <c r="G311" s="266"/>
      <c r="H311" s="269">
        <v>15</v>
      </c>
      <c r="I311" s="270"/>
      <c r="J311" s="266"/>
      <c r="K311" s="266"/>
      <c r="L311" s="271"/>
      <c r="M311" s="272"/>
      <c r="N311" s="273"/>
      <c r="O311" s="273"/>
      <c r="P311" s="273"/>
      <c r="Q311" s="273"/>
      <c r="R311" s="273"/>
      <c r="S311" s="273"/>
      <c r="T311" s="274"/>
      <c r="AT311" s="275" t="s">
        <v>134</v>
      </c>
      <c r="AU311" s="275" t="s">
        <v>85</v>
      </c>
      <c r="AV311" s="14" t="s">
        <v>132</v>
      </c>
      <c r="AW311" s="14" t="s">
        <v>32</v>
      </c>
      <c r="AX311" s="14" t="s">
        <v>83</v>
      </c>
      <c r="AY311" s="275" t="s">
        <v>125</v>
      </c>
    </row>
    <row r="312" s="1" customFormat="1" ht="16.5" customHeight="1">
      <c r="B312" s="37"/>
      <c r="C312" s="230" t="s">
        <v>414</v>
      </c>
      <c r="D312" s="230" t="s">
        <v>127</v>
      </c>
      <c r="E312" s="231" t="s">
        <v>415</v>
      </c>
      <c r="F312" s="232" t="s">
        <v>416</v>
      </c>
      <c r="G312" s="233" t="s">
        <v>417</v>
      </c>
      <c r="H312" s="234">
        <v>5</v>
      </c>
      <c r="I312" s="235"/>
      <c r="J312" s="236">
        <f>ROUND(I312*H312,2)</f>
        <v>0</v>
      </c>
      <c r="K312" s="232" t="s">
        <v>1</v>
      </c>
      <c r="L312" s="42"/>
      <c r="M312" s="237" t="s">
        <v>1</v>
      </c>
      <c r="N312" s="238" t="s">
        <v>41</v>
      </c>
      <c r="O312" s="85"/>
      <c r="P312" s="239">
        <f>O312*H312</f>
        <v>0</v>
      </c>
      <c r="Q312" s="239">
        <v>0</v>
      </c>
      <c r="R312" s="239">
        <f>Q312*H312</f>
        <v>0</v>
      </c>
      <c r="S312" s="239">
        <v>0</v>
      </c>
      <c r="T312" s="240">
        <f>S312*H312</f>
        <v>0</v>
      </c>
      <c r="AR312" s="241" t="s">
        <v>132</v>
      </c>
      <c r="AT312" s="241" t="s">
        <v>127</v>
      </c>
      <c r="AU312" s="241" t="s">
        <v>85</v>
      </c>
      <c r="AY312" s="16" t="s">
        <v>125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6" t="s">
        <v>83</v>
      </c>
      <c r="BK312" s="242">
        <f>ROUND(I312*H312,2)</f>
        <v>0</v>
      </c>
      <c r="BL312" s="16" t="s">
        <v>132</v>
      </c>
      <c r="BM312" s="241" t="s">
        <v>418</v>
      </c>
    </row>
    <row r="313" s="12" customFormat="1">
      <c r="B313" s="243"/>
      <c r="C313" s="244"/>
      <c r="D313" s="245" t="s">
        <v>134</v>
      </c>
      <c r="E313" s="246" t="s">
        <v>1</v>
      </c>
      <c r="F313" s="247" t="s">
        <v>419</v>
      </c>
      <c r="G313" s="244"/>
      <c r="H313" s="246" t="s">
        <v>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134</v>
      </c>
      <c r="AU313" s="253" t="s">
        <v>85</v>
      </c>
      <c r="AV313" s="12" t="s">
        <v>83</v>
      </c>
      <c r="AW313" s="12" t="s">
        <v>32</v>
      </c>
      <c r="AX313" s="12" t="s">
        <v>76</v>
      </c>
      <c r="AY313" s="253" t="s">
        <v>125</v>
      </c>
    </row>
    <row r="314" s="13" customFormat="1">
      <c r="B314" s="254"/>
      <c r="C314" s="255"/>
      <c r="D314" s="245" t="s">
        <v>134</v>
      </c>
      <c r="E314" s="256" t="s">
        <v>1</v>
      </c>
      <c r="F314" s="257" t="s">
        <v>157</v>
      </c>
      <c r="G314" s="255"/>
      <c r="H314" s="258">
        <v>5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AT314" s="264" t="s">
        <v>134</v>
      </c>
      <c r="AU314" s="264" t="s">
        <v>85</v>
      </c>
      <c r="AV314" s="13" t="s">
        <v>85</v>
      </c>
      <c r="AW314" s="13" t="s">
        <v>32</v>
      </c>
      <c r="AX314" s="13" t="s">
        <v>76</v>
      </c>
      <c r="AY314" s="264" t="s">
        <v>125</v>
      </c>
    </row>
    <row r="315" s="14" customFormat="1">
      <c r="B315" s="265"/>
      <c r="C315" s="266"/>
      <c r="D315" s="245" t="s">
        <v>134</v>
      </c>
      <c r="E315" s="267" t="s">
        <v>1</v>
      </c>
      <c r="F315" s="268" t="s">
        <v>137</v>
      </c>
      <c r="G315" s="266"/>
      <c r="H315" s="269">
        <v>5</v>
      </c>
      <c r="I315" s="270"/>
      <c r="J315" s="266"/>
      <c r="K315" s="266"/>
      <c r="L315" s="271"/>
      <c r="M315" s="272"/>
      <c r="N315" s="273"/>
      <c r="O315" s="273"/>
      <c r="P315" s="273"/>
      <c r="Q315" s="273"/>
      <c r="R315" s="273"/>
      <c r="S315" s="273"/>
      <c r="T315" s="274"/>
      <c r="AT315" s="275" t="s">
        <v>134</v>
      </c>
      <c r="AU315" s="275" t="s">
        <v>85</v>
      </c>
      <c r="AV315" s="14" t="s">
        <v>132</v>
      </c>
      <c r="AW315" s="14" t="s">
        <v>32</v>
      </c>
      <c r="AX315" s="14" t="s">
        <v>83</v>
      </c>
      <c r="AY315" s="275" t="s">
        <v>125</v>
      </c>
    </row>
    <row r="316" s="11" customFormat="1" ht="22.8" customHeight="1">
      <c r="B316" s="214"/>
      <c r="C316" s="215"/>
      <c r="D316" s="216" t="s">
        <v>75</v>
      </c>
      <c r="E316" s="228" t="s">
        <v>420</v>
      </c>
      <c r="F316" s="228" t="s">
        <v>421</v>
      </c>
      <c r="G316" s="215"/>
      <c r="H316" s="215"/>
      <c r="I316" s="218"/>
      <c r="J316" s="229">
        <f>BK316</f>
        <v>0</v>
      </c>
      <c r="K316" s="215"/>
      <c r="L316" s="220"/>
      <c r="M316" s="221"/>
      <c r="N316" s="222"/>
      <c r="O316" s="222"/>
      <c r="P316" s="223">
        <f>SUM(P317:P318)</f>
        <v>0</v>
      </c>
      <c r="Q316" s="222"/>
      <c r="R316" s="223">
        <f>SUM(R317:R318)</f>
        <v>0</v>
      </c>
      <c r="S316" s="222"/>
      <c r="T316" s="224">
        <f>SUM(T317:T318)</f>
        <v>0</v>
      </c>
      <c r="AR316" s="225" t="s">
        <v>83</v>
      </c>
      <c r="AT316" s="226" t="s">
        <v>75</v>
      </c>
      <c r="AU316" s="226" t="s">
        <v>83</v>
      </c>
      <c r="AY316" s="225" t="s">
        <v>125</v>
      </c>
      <c r="BK316" s="227">
        <f>SUM(BK317:BK318)</f>
        <v>0</v>
      </c>
    </row>
    <row r="317" s="1" customFormat="1" ht="24" customHeight="1">
      <c r="B317" s="37"/>
      <c r="C317" s="230" t="s">
        <v>422</v>
      </c>
      <c r="D317" s="230" t="s">
        <v>127</v>
      </c>
      <c r="E317" s="231" t="s">
        <v>423</v>
      </c>
      <c r="F317" s="232" t="s">
        <v>424</v>
      </c>
      <c r="G317" s="233" t="s">
        <v>160</v>
      </c>
      <c r="H317" s="234">
        <v>61.301000000000002</v>
      </c>
      <c r="I317" s="235"/>
      <c r="J317" s="236">
        <f>ROUND(I317*H317,2)</f>
        <v>0</v>
      </c>
      <c r="K317" s="232" t="s">
        <v>131</v>
      </c>
      <c r="L317" s="42"/>
      <c r="M317" s="237" t="s">
        <v>1</v>
      </c>
      <c r="N317" s="238" t="s">
        <v>41</v>
      </c>
      <c r="O317" s="85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AR317" s="241" t="s">
        <v>132</v>
      </c>
      <c r="AT317" s="241" t="s">
        <v>127</v>
      </c>
      <c r="AU317" s="241" t="s">
        <v>85</v>
      </c>
      <c r="AY317" s="16" t="s">
        <v>125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6" t="s">
        <v>83</v>
      </c>
      <c r="BK317" s="242">
        <f>ROUND(I317*H317,2)</f>
        <v>0</v>
      </c>
      <c r="BL317" s="16" t="s">
        <v>132</v>
      </c>
      <c r="BM317" s="241" t="s">
        <v>425</v>
      </c>
    </row>
    <row r="318" s="1" customFormat="1" ht="24" customHeight="1">
      <c r="B318" s="37"/>
      <c r="C318" s="230" t="s">
        <v>426</v>
      </c>
      <c r="D318" s="230" t="s">
        <v>127</v>
      </c>
      <c r="E318" s="231" t="s">
        <v>427</v>
      </c>
      <c r="F318" s="232" t="s">
        <v>428</v>
      </c>
      <c r="G318" s="233" t="s">
        <v>160</v>
      </c>
      <c r="H318" s="234">
        <v>61.301000000000002</v>
      </c>
      <c r="I318" s="235"/>
      <c r="J318" s="236">
        <f>ROUND(I318*H318,2)</f>
        <v>0</v>
      </c>
      <c r="K318" s="232" t="s">
        <v>131</v>
      </c>
      <c r="L318" s="42"/>
      <c r="M318" s="237" t="s">
        <v>1</v>
      </c>
      <c r="N318" s="238" t="s">
        <v>41</v>
      </c>
      <c r="O318" s="85"/>
      <c r="P318" s="239">
        <f>O318*H318</f>
        <v>0</v>
      </c>
      <c r="Q318" s="239">
        <v>0</v>
      </c>
      <c r="R318" s="239">
        <f>Q318*H318</f>
        <v>0</v>
      </c>
      <c r="S318" s="239">
        <v>0</v>
      </c>
      <c r="T318" s="240">
        <f>S318*H318</f>
        <v>0</v>
      </c>
      <c r="AR318" s="241" t="s">
        <v>132</v>
      </c>
      <c r="AT318" s="241" t="s">
        <v>127</v>
      </c>
      <c r="AU318" s="241" t="s">
        <v>85</v>
      </c>
      <c r="AY318" s="16" t="s">
        <v>125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6" t="s">
        <v>83</v>
      </c>
      <c r="BK318" s="242">
        <f>ROUND(I318*H318,2)</f>
        <v>0</v>
      </c>
      <c r="BL318" s="16" t="s">
        <v>132</v>
      </c>
      <c r="BM318" s="241" t="s">
        <v>429</v>
      </c>
    </row>
    <row r="319" s="11" customFormat="1" ht="25.92" customHeight="1">
      <c r="B319" s="214"/>
      <c r="C319" s="215"/>
      <c r="D319" s="216" t="s">
        <v>75</v>
      </c>
      <c r="E319" s="217" t="s">
        <v>430</v>
      </c>
      <c r="F319" s="217" t="s">
        <v>431</v>
      </c>
      <c r="G319" s="215"/>
      <c r="H319" s="215"/>
      <c r="I319" s="218"/>
      <c r="J319" s="219">
        <f>BK319</f>
        <v>0</v>
      </c>
      <c r="K319" s="215"/>
      <c r="L319" s="220"/>
      <c r="M319" s="221"/>
      <c r="N319" s="222"/>
      <c r="O319" s="222"/>
      <c r="P319" s="223">
        <f>P320</f>
        <v>0</v>
      </c>
      <c r="Q319" s="222"/>
      <c r="R319" s="223">
        <f>R320</f>
        <v>0.033320000000000002</v>
      </c>
      <c r="S319" s="222"/>
      <c r="T319" s="224">
        <f>T320</f>
        <v>0</v>
      </c>
      <c r="AR319" s="225" t="s">
        <v>85</v>
      </c>
      <c r="AT319" s="226" t="s">
        <v>75</v>
      </c>
      <c r="AU319" s="226" t="s">
        <v>76</v>
      </c>
      <c r="AY319" s="225" t="s">
        <v>125</v>
      </c>
      <c r="BK319" s="227">
        <f>BK320</f>
        <v>0</v>
      </c>
    </row>
    <row r="320" s="11" customFormat="1" ht="22.8" customHeight="1">
      <c r="B320" s="214"/>
      <c r="C320" s="215"/>
      <c r="D320" s="216" t="s">
        <v>75</v>
      </c>
      <c r="E320" s="228" t="s">
        <v>432</v>
      </c>
      <c r="F320" s="228" t="s">
        <v>433</v>
      </c>
      <c r="G320" s="215"/>
      <c r="H320" s="215"/>
      <c r="I320" s="218"/>
      <c r="J320" s="229">
        <f>BK320</f>
        <v>0</v>
      </c>
      <c r="K320" s="215"/>
      <c r="L320" s="220"/>
      <c r="M320" s="221"/>
      <c r="N320" s="222"/>
      <c r="O320" s="222"/>
      <c r="P320" s="223">
        <f>SUM(P321:P324)</f>
        <v>0</v>
      </c>
      <c r="Q320" s="222"/>
      <c r="R320" s="223">
        <f>SUM(R321:R324)</f>
        <v>0.033320000000000002</v>
      </c>
      <c r="S320" s="222"/>
      <c r="T320" s="224">
        <f>SUM(T321:T324)</f>
        <v>0</v>
      </c>
      <c r="AR320" s="225" t="s">
        <v>85</v>
      </c>
      <c r="AT320" s="226" t="s">
        <v>75</v>
      </c>
      <c r="AU320" s="226" t="s">
        <v>83</v>
      </c>
      <c r="AY320" s="225" t="s">
        <v>125</v>
      </c>
      <c r="BK320" s="227">
        <f>SUM(BK321:BK324)</f>
        <v>0</v>
      </c>
    </row>
    <row r="321" s="1" customFormat="1" ht="24" customHeight="1">
      <c r="B321" s="37"/>
      <c r="C321" s="230" t="s">
        <v>209</v>
      </c>
      <c r="D321" s="230" t="s">
        <v>127</v>
      </c>
      <c r="E321" s="231" t="s">
        <v>434</v>
      </c>
      <c r="F321" s="232" t="s">
        <v>435</v>
      </c>
      <c r="G321" s="233" t="s">
        <v>130</v>
      </c>
      <c r="H321" s="234">
        <v>49</v>
      </c>
      <c r="I321" s="235"/>
      <c r="J321" s="236">
        <f>ROUND(I321*H321,2)</f>
        <v>0</v>
      </c>
      <c r="K321" s="232" t="s">
        <v>131</v>
      </c>
      <c r="L321" s="42"/>
      <c r="M321" s="237" t="s">
        <v>1</v>
      </c>
      <c r="N321" s="238" t="s">
        <v>41</v>
      </c>
      <c r="O321" s="85"/>
      <c r="P321" s="239">
        <f>O321*H321</f>
        <v>0</v>
      </c>
      <c r="Q321" s="239">
        <v>0.00068000000000000005</v>
      </c>
      <c r="R321" s="239">
        <f>Q321*H321</f>
        <v>0.033320000000000002</v>
      </c>
      <c r="S321" s="239">
        <v>0</v>
      </c>
      <c r="T321" s="240">
        <f>S321*H321</f>
        <v>0</v>
      </c>
      <c r="AR321" s="241" t="s">
        <v>262</v>
      </c>
      <c r="AT321" s="241" t="s">
        <v>127</v>
      </c>
      <c r="AU321" s="241" t="s">
        <v>85</v>
      </c>
      <c r="AY321" s="16" t="s">
        <v>125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83</v>
      </c>
      <c r="BK321" s="242">
        <f>ROUND(I321*H321,2)</f>
        <v>0</v>
      </c>
      <c r="BL321" s="16" t="s">
        <v>262</v>
      </c>
      <c r="BM321" s="241" t="s">
        <v>436</v>
      </c>
    </row>
    <row r="322" s="12" customFormat="1">
      <c r="B322" s="243"/>
      <c r="C322" s="244"/>
      <c r="D322" s="245" t="s">
        <v>134</v>
      </c>
      <c r="E322" s="246" t="s">
        <v>1</v>
      </c>
      <c r="F322" s="247" t="s">
        <v>437</v>
      </c>
      <c r="G322" s="244"/>
      <c r="H322" s="246" t="s">
        <v>1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AT322" s="253" t="s">
        <v>134</v>
      </c>
      <c r="AU322" s="253" t="s">
        <v>85</v>
      </c>
      <c r="AV322" s="12" t="s">
        <v>83</v>
      </c>
      <c r="AW322" s="12" t="s">
        <v>32</v>
      </c>
      <c r="AX322" s="12" t="s">
        <v>76</v>
      </c>
      <c r="AY322" s="253" t="s">
        <v>125</v>
      </c>
    </row>
    <row r="323" s="13" customFormat="1">
      <c r="B323" s="254"/>
      <c r="C323" s="255"/>
      <c r="D323" s="245" t="s">
        <v>134</v>
      </c>
      <c r="E323" s="256" t="s">
        <v>1</v>
      </c>
      <c r="F323" s="257" t="s">
        <v>209</v>
      </c>
      <c r="G323" s="255"/>
      <c r="H323" s="258">
        <v>49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AT323" s="264" t="s">
        <v>134</v>
      </c>
      <c r="AU323" s="264" t="s">
        <v>85</v>
      </c>
      <c r="AV323" s="13" t="s">
        <v>85</v>
      </c>
      <c r="AW323" s="13" t="s">
        <v>32</v>
      </c>
      <c r="AX323" s="13" t="s">
        <v>76</v>
      </c>
      <c r="AY323" s="264" t="s">
        <v>125</v>
      </c>
    </row>
    <row r="324" s="14" customFormat="1">
      <c r="B324" s="265"/>
      <c r="C324" s="266"/>
      <c r="D324" s="245" t="s">
        <v>134</v>
      </c>
      <c r="E324" s="267" t="s">
        <v>1</v>
      </c>
      <c r="F324" s="268" t="s">
        <v>137</v>
      </c>
      <c r="G324" s="266"/>
      <c r="H324" s="269">
        <v>49</v>
      </c>
      <c r="I324" s="270"/>
      <c r="J324" s="266"/>
      <c r="K324" s="266"/>
      <c r="L324" s="271"/>
      <c r="M324" s="276"/>
      <c r="N324" s="277"/>
      <c r="O324" s="277"/>
      <c r="P324" s="277"/>
      <c r="Q324" s="277"/>
      <c r="R324" s="277"/>
      <c r="S324" s="277"/>
      <c r="T324" s="278"/>
      <c r="AT324" s="275" t="s">
        <v>134</v>
      </c>
      <c r="AU324" s="275" t="s">
        <v>85</v>
      </c>
      <c r="AV324" s="14" t="s">
        <v>132</v>
      </c>
      <c r="AW324" s="14" t="s">
        <v>32</v>
      </c>
      <c r="AX324" s="14" t="s">
        <v>83</v>
      </c>
      <c r="AY324" s="275" t="s">
        <v>125</v>
      </c>
    </row>
    <row r="325" s="1" customFormat="1" ht="6.96" customHeight="1">
      <c r="B325" s="60"/>
      <c r="C325" s="61"/>
      <c r="D325" s="61"/>
      <c r="E325" s="61"/>
      <c r="F325" s="61"/>
      <c r="G325" s="61"/>
      <c r="H325" s="61"/>
      <c r="I325" s="181"/>
      <c r="J325" s="61"/>
      <c r="K325" s="61"/>
      <c r="L325" s="42"/>
    </row>
  </sheetData>
  <sheetProtection sheet="1" autoFilter="0" formatColumns="0" formatRows="0" objects="1" scenarios="1" spinCount="100000" saltValue="uVkM6gl0zNdTujAq9UuUuUQIsnEFOJvBSf8vzy+i3JeRuUzTF7Za3GBgYwTwy1Ccp+o0IpvIOFTkXaDM4LBARw==" hashValue="TNZoPfSq0ttv8/tgfoDTEjnrxIChRrYeyVI35wG5VAMNoArDX76iCOFHiTlVeCM9Vq5wks9jjQxMfRVH07HHjA==" algorithmName="SHA-512" password="CC35"/>
  <autoFilter ref="C126:K3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96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97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Rychnov nad Kněžnou, Oprava chodníku v ulici Hrdinů odboje</v>
      </c>
      <c r="F7" s="146"/>
      <c r="G7" s="146"/>
      <c r="H7" s="146"/>
      <c r="L7" s="19"/>
    </row>
    <row r="8" s="1" customFormat="1" ht="12" customHeight="1">
      <c r="B8" s="42"/>
      <c r="D8" s="146" t="s">
        <v>98</v>
      </c>
      <c r="I8" s="148"/>
      <c r="L8" s="42"/>
    </row>
    <row r="9" s="1" customFormat="1" ht="36.96" customHeight="1">
      <c r="B9" s="42"/>
      <c r="E9" s="149" t="s">
        <v>438</v>
      </c>
      <c r="F9" s="1"/>
      <c r="G9" s="1"/>
      <c r="H9" s="1"/>
      <c r="I9" s="148"/>
      <c r="L9" s="42"/>
    </row>
    <row r="10" s="1" customFormat="1">
      <c r="B10" s="42"/>
      <c r="I10" s="148"/>
      <c r="L10" s="42"/>
    </row>
    <row r="11" s="1" customFormat="1" ht="12" customHeight="1">
      <c r="B11" s="42"/>
      <c r="D11" s="146" t="s">
        <v>18</v>
      </c>
      <c r="F11" s="135" t="s">
        <v>1</v>
      </c>
      <c r="I11" s="150" t="s">
        <v>19</v>
      </c>
      <c r="J11" s="135" t="s">
        <v>1</v>
      </c>
      <c r="L11" s="42"/>
    </row>
    <row r="12" s="1" customFormat="1" ht="12" customHeight="1">
      <c r="B12" s="42"/>
      <c r="D12" s="146" t="s">
        <v>20</v>
      </c>
      <c r="F12" s="135" t="s">
        <v>21</v>
      </c>
      <c r="I12" s="150" t="s">
        <v>22</v>
      </c>
      <c r="J12" s="151" t="str">
        <f>'Rekapitulace stavby'!AN8</f>
        <v>12. 2. 2019</v>
      </c>
      <c r="L12" s="42"/>
    </row>
    <row r="13" s="1" customFormat="1" ht="10.8" customHeight="1">
      <c r="B13" s="42"/>
      <c r="I13" s="148"/>
      <c r="L13" s="42"/>
    </row>
    <row r="14" s="1" customFormat="1" ht="12" customHeight="1">
      <c r="B14" s="42"/>
      <c r="D14" s="146" t="s">
        <v>24</v>
      </c>
      <c r="I14" s="150" t="s">
        <v>25</v>
      </c>
      <c r="J14" s="135" t="str">
        <f>IF('Rekapitulace stavby'!AN10="","",'Rekapitulace stavby'!AN10)</f>
        <v/>
      </c>
      <c r="L14" s="42"/>
    </row>
    <row r="15" s="1" customFormat="1" ht="18" customHeight="1">
      <c r="B15" s="42"/>
      <c r="E15" s="135" t="str">
        <f>IF('Rekapitulace stavby'!E11="","",'Rekapitulace stavby'!E11)</f>
        <v xml:space="preserve"> </v>
      </c>
      <c r="I15" s="150" t="s">
        <v>27</v>
      </c>
      <c r="J15" s="135" t="str">
        <f>IF('Rekapitulace stavby'!AN11="","",'Rekapitulace stavby'!AN11)</f>
        <v/>
      </c>
      <c r="L15" s="42"/>
    </row>
    <row r="16" s="1" customFormat="1" ht="6.96" customHeight="1">
      <c r="B16" s="42"/>
      <c r="I16" s="148"/>
      <c r="L16" s="42"/>
    </row>
    <row r="17" s="1" customFormat="1" ht="12" customHeight="1">
      <c r="B17" s="42"/>
      <c r="D17" s="146" t="s">
        <v>28</v>
      </c>
      <c r="I17" s="150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0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8"/>
      <c r="L19" s="42"/>
    </row>
    <row r="20" s="1" customFormat="1" ht="12" customHeight="1">
      <c r="B20" s="42"/>
      <c r="D20" s="146" t="s">
        <v>30</v>
      </c>
      <c r="I20" s="150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0" t="s">
        <v>27</v>
      </c>
      <c r="J21" s="135" t="s">
        <v>1</v>
      </c>
      <c r="L21" s="42"/>
    </row>
    <row r="22" s="1" customFormat="1" ht="6.96" customHeight="1">
      <c r="B22" s="42"/>
      <c r="I22" s="148"/>
      <c r="L22" s="42"/>
    </row>
    <row r="23" s="1" customFormat="1" ht="12" customHeight="1">
      <c r="B23" s="42"/>
      <c r="D23" s="146" t="s">
        <v>33</v>
      </c>
      <c r="I23" s="150" t="s">
        <v>25</v>
      </c>
      <c r="J23" s="135" t="s">
        <v>1</v>
      </c>
      <c r="L23" s="42"/>
    </row>
    <row r="24" s="1" customFormat="1" ht="18" customHeight="1">
      <c r="B24" s="42"/>
      <c r="E24" s="135" t="s">
        <v>34</v>
      </c>
      <c r="I24" s="150" t="s">
        <v>27</v>
      </c>
      <c r="J24" s="135" t="s">
        <v>1</v>
      </c>
      <c r="L24" s="42"/>
    </row>
    <row r="25" s="1" customFormat="1" ht="6.96" customHeight="1">
      <c r="B25" s="42"/>
      <c r="I25" s="148"/>
      <c r="L25" s="42"/>
    </row>
    <row r="26" s="1" customFormat="1" ht="12" customHeight="1">
      <c r="B26" s="42"/>
      <c r="D26" s="146" t="s">
        <v>35</v>
      </c>
      <c r="I26" s="148"/>
      <c r="L26" s="42"/>
    </row>
    <row r="27" s="7" customFormat="1" ht="16.5" customHeight="1">
      <c r="B27" s="152"/>
      <c r="E27" s="153" t="s">
        <v>1</v>
      </c>
      <c r="F27" s="153"/>
      <c r="G27" s="153"/>
      <c r="H27" s="153"/>
      <c r="I27" s="154"/>
      <c r="L27" s="152"/>
    </row>
    <row r="28" s="1" customFormat="1" ht="6.96" customHeight="1">
      <c r="B28" s="42"/>
      <c r="I28" s="14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5"/>
      <c r="J29" s="77"/>
      <c r="K29" s="77"/>
      <c r="L29" s="42"/>
    </row>
    <row r="30" s="1" customFormat="1" ht="25.44" customHeight="1">
      <c r="B30" s="42"/>
      <c r="D30" s="156" t="s">
        <v>36</v>
      </c>
      <c r="I30" s="148"/>
      <c r="J30" s="157">
        <f>ROUND(J122,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14.4" customHeight="1">
      <c r="B32" s="42"/>
      <c r="F32" s="158" t="s">
        <v>38</v>
      </c>
      <c r="I32" s="159" t="s">
        <v>37</v>
      </c>
      <c r="J32" s="158" t="s">
        <v>39</v>
      </c>
      <c r="L32" s="42"/>
    </row>
    <row r="33" s="1" customFormat="1" ht="14.4" customHeight="1">
      <c r="B33" s="42"/>
      <c r="D33" s="160" t="s">
        <v>40</v>
      </c>
      <c r="E33" s="146" t="s">
        <v>41</v>
      </c>
      <c r="F33" s="161">
        <f>ROUND((SUM(BE122:BE145)),  2)</f>
        <v>0</v>
      </c>
      <c r="I33" s="162">
        <v>0.20999999999999999</v>
      </c>
      <c r="J33" s="161">
        <f>ROUND(((SUM(BE122:BE145))*I33),  2)</f>
        <v>0</v>
      </c>
      <c r="L33" s="42"/>
    </row>
    <row r="34" s="1" customFormat="1" ht="14.4" customHeight="1">
      <c r="B34" s="42"/>
      <c r="E34" s="146" t="s">
        <v>42</v>
      </c>
      <c r="F34" s="161">
        <f>ROUND((SUM(BF122:BF145)),  2)</f>
        <v>0</v>
      </c>
      <c r="I34" s="162">
        <v>0.14999999999999999</v>
      </c>
      <c r="J34" s="161">
        <f>ROUND(((SUM(BF122:BF145))*I34),  2)</f>
        <v>0</v>
      </c>
      <c r="L34" s="42"/>
    </row>
    <row r="35" hidden="1" s="1" customFormat="1" ht="14.4" customHeight="1">
      <c r="B35" s="42"/>
      <c r="E35" s="146" t="s">
        <v>43</v>
      </c>
      <c r="F35" s="161">
        <f>ROUND((SUM(BG122:BG145)),  2)</f>
        <v>0</v>
      </c>
      <c r="I35" s="162">
        <v>0.20999999999999999</v>
      </c>
      <c r="J35" s="161">
        <f>0</f>
        <v>0</v>
      </c>
      <c r="L35" s="42"/>
    </row>
    <row r="36" hidden="1" s="1" customFormat="1" ht="14.4" customHeight="1">
      <c r="B36" s="42"/>
      <c r="E36" s="146" t="s">
        <v>44</v>
      </c>
      <c r="F36" s="161">
        <f>ROUND((SUM(BH122:BH145)),  2)</f>
        <v>0</v>
      </c>
      <c r="I36" s="162">
        <v>0.14999999999999999</v>
      </c>
      <c r="J36" s="161">
        <f>0</f>
        <v>0</v>
      </c>
      <c r="L36" s="42"/>
    </row>
    <row r="37" hidden="1" s="1" customFormat="1" ht="14.4" customHeight="1">
      <c r="B37" s="42"/>
      <c r="E37" s="146" t="s">
        <v>45</v>
      </c>
      <c r="F37" s="161">
        <f>ROUND((SUM(BI122:BI145)),  2)</f>
        <v>0</v>
      </c>
      <c r="I37" s="162">
        <v>0</v>
      </c>
      <c r="J37" s="161">
        <f>0</f>
        <v>0</v>
      </c>
      <c r="L37" s="42"/>
    </row>
    <row r="38" s="1" customFormat="1" ht="6.96" customHeight="1">
      <c r="B38" s="42"/>
      <c r="I38" s="148"/>
      <c r="L38" s="42"/>
    </row>
    <row r="39" s="1" customFormat="1" ht="25.44" customHeight="1">
      <c r="B39" s="42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42"/>
    </row>
    <row r="40" s="1" customFormat="1" ht="14.4" customHeight="1">
      <c r="B40" s="42"/>
      <c r="I40" s="14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102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Rychnov nad Kněžnou, Oprava chodníku v ulici Hrdinů odboje</v>
      </c>
      <c r="F85" s="31"/>
      <c r="G85" s="31"/>
      <c r="H85" s="31"/>
      <c r="I85" s="148"/>
      <c r="J85" s="38"/>
      <c r="K85" s="38"/>
      <c r="L85" s="42"/>
    </row>
    <row r="86" s="1" customFormat="1" ht="12" customHeight="1">
      <c r="B86" s="37"/>
      <c r="C86" s="31" t="s">
        <v>98</v>
      </c>
      <c r="D86" s="38"/>
      <c r="E86" s="38"/>
      <c r="F86" s="38"/>
      <c r="G86" s="38"/>
      <c r="H86" s="38"/>
      <c r="I86" s="14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B - Vedlejší a ostatní náklady</v>
      </c>
      <c r="F87" s="38"/>
      <c r="G87" s="38"/>
      <c r="H87" s="38"/>
      <c r="I87" s="14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Rychnov nad Knežnou</v>
      </c>
      <c r="G89" s="38"/>
      <c r="H89" s="38"/>
      <c r="I89" s="150" t="s">
        <v>22</v>
      </c>
      <c r="J89" s="73" t="str">
        <f>IF(J12="","",J12)</f>
        <v>12. 2. 2019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150" t="s">
        <v>30</v>
      </c>
      <c r="J91" s="35" t="str">
        <f>E21</f>
        <v>VIAPROJEKT s.r.o. HK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0" t="s">
        <v>33</v>
      </c>
      <c r="J92" s="35" t="str">
        <f>E24</f>
        <v>B.Burešová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8"/>
      <c r="J93" s="38"/>
      <c r="K93" s="38"/>
      <c r="L93" s="42"/>
    </row>
    <row r="94" s="1" customFormat="1" ht="29.28" customHeight="1">
      <c r="B94" s="37"/>
      <c r="C94" s="186" t="s">
        <v>103</v>
      </c>
      <c r="D94" s="187"/>
      <c r="E94" s="187"/>
      <c r="F94" s="187"/>
      <c r="G94" s="187"/>
      <c r="H94" s="187"/>
      <c r="I94" s="188"/>
      <c r="J94" s="189" t="s">
        <v>104</v>
      </c>
      <c r="K94" s="187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2.8" customHeight="1">
      <c r="B96" s="37"/>
      <c r="C96" s="190" t="s">
        <v>105</v>
      </c>
      <c r="D96" s="38"/>
      <c r="E96" s="38"/>
      <c r="F96" s="38"/>
      <c r="G96" s="38"/>
      <c r="H96" s="38"/>
      <c r="I96" s="148"/>
      <c r="J96" s="104">
        <f>J122</f>
        <v>0</v>
      </c>
      <c r="K96" s="38"/>
      <c r="L96" s="42"/>
      <c r="AU96" s="16" t="s">
        <v>106</v>
      </c>
    </row>
    <row r="97" s="8" customFormat="1" ht="24.96" customHeight="1">
      <c r="B97" s="191"/>
      <c r="C97" s="192"/>
      <c r="D97" s="193" t="s">
        <v>439</v>
      </c>
      <c r="E97" s="194"/>
      <c r="F97" s="194"/>
      <c r="G97" s="194"/>
      <c r="H97" s="194"/>
      <c r="I97" s="195"/>
      <c r="J97" s="196">
        <f>J123</f>
        <v>0</v>
      </c>
      <c r="K97" s="192"/>
      <c r="L97" s="197"/>
    </row>
    <row r="98" s="9" customFormat="1" ht="19.92" customHeight="1">
      <c r="B98" s="198"/>
      <c r="C98" s="127"/>
      <c r="D98" s="199" t="s">
        <v>440</v>
      </c>
      <c r="E98" s="200"/>
      <c r="F98" s="200"/>
      <c r="G98" s="200"/>
      <c r="H98" s="200"/>
      <c r="I98" s="201"/>
      <c r="J98" s="202">
        <f>J124</f>
        <v>0</v>
      </c>
      <c r="K98" s="127"/>
      <c r="L98" s="203"/>
    </row>
    <row r="99" s="9" customFormat="1" ht="19.92" customHeight="1">
      <c r="B99" s="198"/>
      <c r="C99" s="127"/>
      <c r="D99" s="199" t="s">
        <v>441</v>
      </c>
      <c r="E99" s="200"/>
      <c r="F99" s="200"/>
      <c r="G99" s="200"/>
      <c r="H99" s="200"/>
      <c r="I99" s="201"/>
      <c r="J99" s="202">
        <f>J128</f>
        <v>0</v>
      </c>
      <c r="K99" s="127"/>
      <c r="L99" s="203"/>
    </row>
    <row r="100" s="9" customFormat="1" ht="19.92" customHeight="1">
      <c r="B100" s="198"/>
      <c r="C100" s="127"/>
      <c r="D100" s="199" t="s">
        <v>442</v>
      </c>
      <c r="E100" s="200"/>
      <c r="F100" s="200"/>
      <c r="G100" s="200"/>
      <c r="H100" s="200"/>
      <c r="I100" s="201"/>
      <c r="J100" s="202">
        <f>J137</f>
        <v>0</v>
      </c>
      <c r="K100" s="127"/>
      <c r="L100" s="203"/>
    </row>
    <row r="101" s="9" customFormat="1" ht="19.92" customHeight="1">
      <c r="B101" s="198"/>
      <c r="C101" s="127"/>
      <c r="D101" s="199" t="s">
        <v>443</v>
      </c>
      <c r="E101" s="200"/>
      <c r="F101" s="200"/>
      <c r="G101" s="200"/>
      <c r="H101" s="200"/>
      <c r="I101" s="201"/>
      <c r="J101" s="202">
        <f>J139</f>
        <v>0</v>
      </c>
      <c r="K101" s="127"/>
      <c r="L101" s="203"/>
    </row>
    <row r="102" s="9" customFormat="1" ht="19.92" customHeight="1">
      <c r="B102" s="198"/>
      <c r="C102" s="127"/>
      <c r="D102" s="199" t="s">
        <v>444</v>
      </c>
      <c r="E102" s="200"/>
      <c r="F102" s="200"/>
      <c r="G102" s="200"/>
      <c r="H102" s="200"/>
      <c r="I102" s="201"/>
      <c r="J102" s="202">
        <f>J144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110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Rychnov nad Kněžnou, Oprava chodníku v ulici Hrdinů odboje</v>
      </c>
      <c r="F112" s="31"/>
      <c r="G112" s="31"/>
      <c r="H112" s="31"/>
      <c r="I112" s="148"/>
      <c r="J112" s="38"/>
      <c r="K112" s="38"/>
      <c r="L112" s="42"/>
    </row>
    <row r="113" s="1" customFormat="1" ht="12" customHeight="1">
      <c r="B113" s="37"/>
      <c r="C113" s="31" t="s">
        <v>98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E9</f>
        <v>B - Vedlejší a ostatní náklady</v>
      </c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1" t="s">
        <v>20</v>
      </c>
      <c r="D116" s="38"/>
      <c r="E116" s="38"/>
      <c r="F116" s="26" t="str">
        <f>F12</f>
        <v>Rychnov nad Knežnou</v>
      </c>
      <c r="G116" s="38"/>
      <c r="H116" s="38"/>
      <c r="I116" s="150" t="s">
        <v>22</v>
      </c>
      <c r="J116" s="73" t="str">
        <f>IF(J12="","",J12)</f>
        <v>12. 2. 2019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27.9" customHeight="1">
      <c r="B118" s="37"/>
      <c r="C118" s="31" t="s">
        <v>24</v>
      </c>
      <c r="D118" s="38"/>
      <c r="E118" s="38"/>
      <c r="F118" s="26" t="str">
        <f>E15</f>
        <v xml:space="preserve"> </v>
      </c>
      <c r="G118" s="38"/>
      <c r="H118" s="38"/>
      <c r="I118" s="150" t="s">
        <v>30</v>
      </c>
      <c r="J118" s="35" t="str">
        <f>E21</f>
        <v>VIAPROJEKT s.r.o. HK</v>
      </c>
      <c r="K118" s="38"/>
      <c r="L118" s="42"/>
    </row>
    <row r="119" s="1" customFormat="1" ht="15.15" customHeight="1">
      <c r="B119" s="37"/>
      <c r="C119" s="31" t="s">
        <v>28</v>
      </c>
      <c r="D119" s="38"/>
      <c r="E119" s="38"/>
      <c r="F119" s="26" t="str">
        <f>IF(E18="","",E18)</f>
        <v>Vyplň údaj</v>
      </c>
      <c r="G119" s="38"/>
      <c r="H119" s="38"/>
      <c r="I119" s="150" t="s">
        <v>33</v>
      </c>
      <c r="J119" s="35" t="str">
        <f>E24</f>
        <v>B.Burešová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0" customFormat="1" ht="29.28" customHeight="1">
      <c r="B121" s="204"/>
      <c r="C121" s="205" t="s">
        <v>111</v>
      </c>
      <c r="D121" s="206" t="s">
        <v>61</v>
      </c>
      <c r="E121" s="206" t="s">
        <v>57</v>
      </c>
      <c r="F121" s="206" t="s">
        <v>58</v>
      </c>
      <c r="G121" s="206" t="s">
        <v>112</v>
      </c>
      <c r="H121" s="206" t="s">
        <v>113</v>
      </c>
      <c r="I121" s="207" t="s">
        <v>114</v>
      </c>
      <c r="J121" s="206" t="s">
        <v>104</v>
      </c>
      <c r="K121" s="208" t="s">
        <v>115</v>
      </c>
      <c r="L121" s="209"/>
      <c r="M121" s="94" t="s">
        <v>1</v>
      </c>
      <c r="N121" s="95" t="s">
        <v>40</v>
      </c>
      <c r="O121" s="95" t="s">
        <v>116</v>
      </c>
      <c r="P121" s="95" t="s">
        <v>117</v>
      </c>
      <c r="Q121" s="95" t="s">
        <v>118</v>
      </c>
      <c r="R121" s="95" t="s">
        <v>119</v>
      </c>
      <c r="S121" s="95" t="s">
        <v>120</v>
      </c>
      <c r="T121" s="96" t="s">
        <v>121</v>
      </c>
    </row>
    <row r="122" s="1" customFormat="1" ht="22.8" customHeight="1">
      <c r="B122" s="37"/>
      <c r="C122" s="101" t="s">
        <v>122</v>
      </c>
      <c r="D122" s="38"/>
      <c r="E122" s="38"/>
      <c r="F122" s="38"/>
      <c r="G122" s="38"/>
      <c r="H122" s="38"/>
      <c r="I122" s="148"/>
      <c r="J122" s="210">
        <f>BK122</f>
        <v>0</v>
      </c>
      <c r="K122" s="38"/>
      <c r="L122" s="42"/>
      <c r="M122" s="97"/>
      <c r="N122" s="98"/>
      <c r="O122" s="98"/>
      <c r="P122" s="211">
        <f>P123</f>
        <v>0</v>
      </c>
      <c r="Q122" s="98"/>
      <c r="R122" s="211">
        <f>R123</f>
        <v>0</v>
      </c>
      <c r="S122" s="98"/>
      <c r="T122" s="212">
        <f>T123</f>
        <v>0</v>
      </c>
      <c r="AT122" s="16" t="s">
        <v>75</v>
      </c>
      <c r="AU122" s="16" t="s">
        <v>106</v>
      </c>
      <c r="BK122" s="213">
        <f>BK123</f>
        <v>0</v>
      </c>
    </row>
    <row r="123" s="11" customFormat="1" ht="25.92" customHeight="1">
      <c r="B123" s="214"/>
      <c r="C123" s="215"/>
      <c r="D123" s="216" t="s">
        <v>75</v>
      </c>
      <c r="E123" s="217" t="s">
        <v>445</v>
      </c>
      <c r="F123" s="217" t="s">
        <v>446</v>
      </c>
      <c r="G123" s="215"/>
      <c r="H123" s="215"/>
      <c r="I123" s="218"/>
      <c r="J123" s="219">
        <f>BK123</f>
        <v>0</v>
      </c>
      <c r="K123" s="215"/>
      <c r="L123" s="220"/>
      <c r="M123" s="221"/>
      <c r="N123" s="222"/>
      <c r="O123" s="222"/>
      <c r="P123" s="223">
        <f>P124+P128+P137+P139+P144</f>
        <v>0</v>
      </c>
      <c r="Q123" s="222"/>
      <c r="R123" s="223">
        <f>R124+R128+R137+R139+R144</f>
        <v>0</v>
      </c>
      <c r="S123" s="222"/>
      <c r="T123" s="224">
        <f>T124+T128+T137+T139+T144</f>
        <v>0</v>
      </c>
      <c r="AR123" s="225" t="s">
        <v>157</v>
      </c>
      <c r="AT123" s="226" t="s">
        <v>75</v>
      </c>
      <c r="AU123" s="226" t="s">
        <v>76</v>
      </c>
      <c r="AY123" s="225" t="s">
        <v>125</v>
      </c>
      <c r="BK123" s="227">
        <f>BK124+BK128+BK137+BK139+BK144</f>
        <v>0</v>
      </c>
    </row>
    <row r="124" s="11" customFormat="1" ht="22.8" customHeight="1">
      <c r="B124" s="214"/>
      <c r="C124" s="215"/>
      <c r="D124" s="216" t="s">
        <v>75</v>
      </c>
      <c r="E124" s="228" t="s">
        <v>447</v>
      </c>
      <c r="F124" s="228" t="s">
        <v>448</v>
      </c>
      <c r="G124" s="215"/>
      <c r="H124" s="215"/>
      <c r="I124" s="218"/>
      <c r="J124" s="229">
        <f>BK124</f>
        <v>0</v>
      </c>
      <c r="K124" s="215"/>
      <c r="L124" s="220"/>
      <c r="M124" s="221"/>
      <c r="N124" s="222"/>
      <c r="O124" s="222"/>
      <c r="P124" s="223">
        <f>SUM(P125:P127)</f>
        <v>0</v>
      </c>
      <c r="Q124" s="222"/>
      <c r="R124" s="223">
        <f>SUM(R125:R127)</f>
        <v>0</v>
      </c>
      <c r="S124" s="222"/>
      <c r="T124" s="224">
        <f>SUM(T125:T127)</f>
        <v>0</v>
      </c>
      <c r="AR124" s="225" t="s">
        <v>157</v>
      </c>
      <c r="AT124" s="226" t="s">
        <v>75</v>
      </c>
      <c r="AU124" s="226" t="s">
        <v>83</v>
      </c>
      <c r="AY124" s="225" t="s">
        <v>125</v>
      </c>
      <c r="BK124" s="227">
        <f>SUM(BK125:BK127)</f>
        <v>0</v>
      </c>
    </row>
    <row r="125" s="1" customFormat="1" ht="16.5" customHeight="1">
      <c r="B125" s="37"/>
      <c r="C125" s="230" t="s">
        <v>83</v>
      </c>
      <c r="D125" s="230" t="s">
        <v>127</v>
      </c>
      <c r="E125" s="231" t="s">
        <v>449</v>
      </c>
      <c r="F125" s="232" t="s">
        <v>450</v>
      </c>
      <c r="G125" s="233" t="s">
        <v>451</v>
      </c>
      <c r="H125" s="234">
        <v>1</v>
      </c>
      <c r="I125" s="235"/>
      <c r="J125" s="236">
        <f>ROUND(I125*H125,2)</f>
        <v>0</v>
      </c>
      <c r="K125" s="232" t="s">
        <v>131</v>
      </c>
      <c r="L125" s="42"/>
      <c r="M125" s="237" t="s">
        <v>1</v>
      </c>
      <c r="N125" s="238" t="s">
        <v>41</v>
      </c>
      <c r="O125" s="85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AR125" s="241" t="s">
        <v>452</v>
      </c>
      <c r="AT125" s="241" t="s">
        <v>127</v>
      </c>
      <c r="AU125" s="241" t="s">
        <v>85</v>
      </c>
      <c r="AY125" s="16" t="s">
        <v>125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6" t="s">
        <v>83</v>
      </c>
      <c r="BK125" s="242">
        <f>ROUND(I125*H125,2)</f>
        <v>0</v>
      </c>
      <c r="BL125" s="16" t="s">
        <v>452</v>
      </c>
      <c r="BM125" s="241" t="s">
        <v>453</v>
      </c>
    </row>
    <row r="126" s="1" customFormat="1" ht="16.5" customHeight="1">
      <c r="B126" s="37"/>
      <c r="C126" s="230" t="s">
        <v>85</v>
      </c>
      <c r="D126" s="230" t="s">
        <v>127</v>
      </c>
      <c r="E126" s="231" t="s">
        <v>454</v>
      </c>
      <c r="F126" s="232" t="s">
        <v>455</v>
      </c>
      <c r="G126" s="233" t="s">
        <v>451</v>
      </c>
      <c r="H126" s="234">
        <v>1</v>
      </c>
      <c r="I126" s="235"/>
      <c r="J126" s="236">
        <f>ROUND(I126*H126,2)</f>
        <v>0</v>
      </c>
      <c r="K126" s="232" t="s">
        <v>131</v>
      </c>
      <c r="L126" s="42"/>
      <c r="M126" s="237" t="s">
        <v>1</v>
      </c>
      <c r="N126" s="238" t="s">
        <v>41</v>
      </c>
      <c r="O126" s="85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AR126" s="241" t="s">
        <v>452</v>
      </c>
      <c r="AT126" s="241" t="s">
        <v>127</v>
      </c>
      <c r="AU126" s="241" t="s">
        <v>85</v>
      </c>
      <c r="AY126" s="16" t="s">
        <v>125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6" t="s">
        <v>83</v>
      </c>
      <c r="BK126" s="242">
        <f>ROUND(I126*H126,2)</f>
        <v>0</v>
      </c>
      <c r="BL126" s="16" t="s">
        <v>452</v>
      </c>
      <c r="BM126" s="241" t="s">
        <v>456</v>
      </c>
    </row>
    <row r="127" s="1" customFormat="1" ht="16.5" customHeight="1">
      <c r="B127" s="37"/>
      <c r="C127" s="230" t="s">
        <v>142</v>
      </c>
      <c r="D127" s="230" t="s">
        <v>127</v>
      </c>
      <c r="E127" s="231" t="s">
        <v>457</v>
      </c>
      <c r="F127" s="232" t="s">
        <v>458</v>
      </c>
      <c r="G127" s="233" t="s">
        <v>451</v>
      </c>
      <c r="H127" s="234">
        <v>1</v>
      </c>
      <c r="I127" s="235"/>
      <c r="J127" s="236">
        <f>ROUND(I127*H127,2)</f>
        <v>0</v>
      </c>
      <c r="K127" s="232" t="s">
        <v>131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452</v>
      </c>
      <c r="AT127" s="241" t="s">
        <v>127</v>
      </c>
      <c r="AU127" s="241" t="s">
        <v>85</v>
      </c>
      <c r="AY127" s="16" t="s">
        <v>125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452</v>
      </c>
      <c r="BM127" s="241" t="s">
        <v>459</v>
      </c>
    </row>
    <row r="128" s="11" customFormat="1" ht="22.8" customHeight="1">
      <c r="B128" s="214"/>
      <c r="C128" s="215"/>
      <c r="D128" s="216" t="s">
        <v>75</v>
      </c>
      <c r="E128" s="228" t="s">
        <v>460</v>
      </c>
      <c r="F128" s="228" t="s">
        <v>461</v>
      </c>
      <c r="G128" s="215"/>
      <c r="H128" s="215"/>
      <c r="I128" s="218"/>
      <c r="J128" s="229">
        <f>BK128</f>
        <v>0</v>
      </c>
      <c r="K128" s="215"/>
      <c r="L128" s="220"/>
      <c r="M128" s="221"/>
      <c r="N128" s="222"/>
      <c r="O128" s="222"/>
      <c r="P128" s="223">
        <f>SUM(P129:P136)</f>
        <v>0</v>
      </c>
      <c r="Q128" s="222"/>
      <c r="R128" s="223">
        <f>SUM(R129:R136)</f>
        <v>0</v>
      </c>
      <c r="S128" s="222"/>
      <c r="T128" s="224">
        <f>SUM(T129:T136)</f>
        <v>0</v>
      </c>
      <c r="AR128" s="225" t="s">
        <v>157</v>
      </c>
      <c r="AT128" s="226" t="s">
        <v>75</v>
      </c>
      <c r="AU128" s="226" t="s">
        <v>83</v>
      </c>
      <c r="AY128" s="225" t="s">
        <v>125</v>
      </c>
      <c r="BK128" s="227">
        <f>SUM(BK129:BK136)</f>
        <v>0</v>
      </c>
    </row>
    <row r="129" s="1" customFormat="1" ht="16.5" customHeight="1">
      <c r="B129" s="37"/>
      <c r="C129" s="230" t="s">
        <v>132</v>
      </c>
      <c r="D129" s="230" t="s">
        <v>127</v>
      </c>
      <c r="E129" s="231" t="s">
        <v>462</v>
      </c>
      <c r="F129" s="232" t="s">
        <v>461</v>
      </c>
      <c r="G129" s="233" t="s">
        <v>451</v>
      </c>
      <c r="H129" s="234">
        <v>1</v>
      </c>
      <c r="I129" s="235"/>
      <c r="J129" s="236">
        <f>ROUND(I129*H129,2)</f>
        <v>0</v>
      </c>
      <c r="K129" s="232" t="s">
        <v>131</v>
      </c>
      <c r="L129" s="42"/>
      <c r="M129" s="237" t="s">
        <v>1</v>
      </c>
      <c r="N129" s="238" t="s">
        <v>41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452</v>
      </c>
      <c r="AT129" s="241" t="s">
        <v>127</v>
      </c>
      <c r="AU129" s="241" t="s">
        <v>85</v>
      </c>
      <c r="AY129" s="16" t="s">
        <v>125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452</v>
      </c>
      <c r="BM129" s="241" t="s">
        <v>463</v>
      </c>
    </row>
    <row r="130" s="12" customFormat="1">
      <c r="B130" s="243"/>
      <c r="C130" s="244"/>
      <c r="D130" s="245" t="s">
        <v>134</v>
      </c>
      <c r="E130" s="246" t="s">
        <v>1</v>
      </c>
      <c r="F130" s="247" t="s">
        <v>464</v>
      </c>
      <c r="G130" s="244"/>
      <c r="H130" s="246" t="s">
        <v>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134</v>
      </c>
      <c r="AU130" s="253" t="s">
        <v>85</v>
      </c>
      <c r="AV130" s="12" t="s">
        <v>83</v>
      </c>
      <c r="AW130" s="12" t="s">
        <v>32</v>
      </c>
      <c r="AX130" s="12" t="s">
        <v>76</v>
      </c>
      <c r="AY130" s="253" t="s">
        <v>125</v>
      </c>
    </row>
    <row r="131" s="13" customFormat="1">
      <c r="B131" s="254"/>
      <c r="C131" s="255"/>
      <c r="D131" s="245" t="s">
        <v>134</v>
      </c>
      <c r="E131" s="256" t="s">
        <v>1</v>
      </c>
      <c r="F131" s="257" t="s">
        <v>83</v>
      </c>
      <c r="G131" s="255"/>
      <c r="H131" s="258">
        <v>1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AT131" s="264" t="s">
        <v>134</v>
      </c>
      <c r="AU131" s="264" t="s">
        <v>85</v>
      </c>
      <c r="AV131" s="13" t="s">
        <v>85</v>
      </c>
      <c r="AW131" s="13" t="s">
        <v>32</v>
      </c>
      <c r="AX131" s="13" t="s">
        <v>76</v>
      </c>
      <c r="AY131" s="264" t="s">
        <v>125</v>
      </c>
    </row>
    <row r="132" s="14" customFormat="1">
      <c r="B132" s="265"/>
      <c r="C132" s="266"/>
      <c r="D132" s="245" t="s">
        <v>134</v>
      </c>
      <c r="E132" s="267" t="s">
        <v>1</v>
      </c>
      <c r="F132" s="268" t="s">
        <v>137</v>
      </c>
      <c r="G132" s="266"/>
      <c r="H132" s="269">
        <v>1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AT132" s="275" t="s">
        <v>134</v>
      </c>
      <c r="AU132" s="275" t="s">
        <v>85</v>
      </c>
      <c r="AV132" s="14" t="s">
        <v>132</v>
      </c>
      <c r="AW132" s="14" t="s">
        <v>32</v>
      </c>
      <c r="AX132" s="14" t="s">
        <v>83</v>
      </c>
      <c r="AY132" s="275" t="s">
        <v>125</v>
      </c>
    </row>
    <row r="133" s="1" customFormat="1" ht="16.5" customHeight="1">
      <c r="B133" s="37"/>
      <c r="C133" s="230" t="s">
        <v>157</v>
      </c>
      <c r="D133" s="230" t="s">
        <v>127</v>
      </c>
      <c r="E133" s="231" t="s">
        <v>465</v>
      </c>
      <c r="F133" s="232" t="s">
        <v>466</v>
      </c>
      <c r="G133" s="233" t="s">
        <v>451</v>
      </c>
      <c r="H133" s="234">
        <v>1</v>
      </c>
      <c r="I133" s="235"/>
      <c r="J133" s="236">
        <f>ROUND(I133*H133,2)</f>
        <v>0</v>
      </c>
      <c r="K133" s="232" t="s">
        <v>131</v>
      </c>
      <c r="L133" s="42"/>
      <c r="M133" s="237" t="s">
        <v>1</v>
      </c>
      <c r="N133" s="238" t="s">
        <v>41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452</v>
      </c>
      <c r="AT133" s="241" t="s">
        <v>127</v>
      </c>
      <c r="AU133" s="241" t="s">
        <v>85</v>
      </c>
      <c r="AY133" s="16" t="s">
        <v>125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452</v>
      </c>
      <c r="BM133" s="241" t="s">
        <v>467</v>
      </c>
    </row>
    <row r="134" s="12" customFormat="1">
      <c r="B134" s="243"/>
      <c r="C134" s="244"/>
      <c r="D134" s="245" t="s">
        <v>134</v>
      </c>
      <c r="E134" s="246" t="s">
        <v>1</v>
      </c>
      <c r="F134" s="247" t="s">
        <v>468</v>
      </c>
      <c r="G134" s="244"/>
      <c r="H134" s="246" t="s">
        <v>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AT134" s="253" t="s">
        <v>134</v>
      </c>
      <c r="AU134" s="253" t="s">
        <v>85</v>
      </c>
      <c r="AV134" s="12" t="s">
        <v>83</v>
      </c>
      <c r="AW134" s="12" t="s">
        <v>32</v>
      </c>
      <c r="AX134" s="12" t="s">
        <v>76</v>
      </c>
      <c r="AY134" s="253" t="s">
        <v>125</v>
      </c>
    </row>
    <row r="135" s="13" customFormat="1">
      <c r="B135" s="254"/>
      <c r="C135" s="255"/>
      <c r="D135" s="245" t="s">
        <v>134</v>
      </c>
      <c r="E135" s="256" t="s">
        <v>1</v>
      </c>
      <c r="F135" s="257" t="s">
        <v>83</v>
      </c>
      <c r="G135" s="255"/>
      <c r="H135" s="258">
        <v>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AT135" s="264" t="s">
        <v>134</v>
      </c>
      <c r="AU135" s="264" t="s">
        <v>85</v>
      </c>
      <c r="AV135" s="13" t="s">
        <v>85</v>
      </c>
      <c r="AW135" s="13" t="s">
        <v>32</v>
      </c>
      <c r="AX135" s="13" t="s">
        <v>76</v>
      </c>
      <c r="AY135" s="264" t="s">
        <v>125</v>
      </c>
    </row>
    <row r="136" s="14" customFormat="1">
      <c r="B136" s="265"/>
      <c r="C136" s="266"/>
      <c r="D136" s="245" t="s">
        <v>134</v>
      </c>
      <c r="E136" s="267" t="s">
        <v>1</v>
      </c>
      <c r="F136" s="268" t="s">
        <v>137</v>
      </c>
      <c r="G136" s="266"/>
      <c r="H136" s="269">
        <v>1</v>
      </c>
      <c r="I136" s="270"/>
      <c r="J136" s="266"/>
      <c r="K136" s="266"/>
      <c r="L136" s="271"/>
      <c r="M136" s="272"/>
      <c r="N136" s="273"/>
      <c r="O136" s="273"/>
      <c r="P136" s="273"/>
      <c r="Q136" s="273"/>
      <c r="R136" s="273"/>
      <c r="S136" s="273"/>
      <c r="T136" s="274"/>
      <c r="AT136" s="275" t="s">
        <v>134</v>
      </c>
      <c r="AU136" s="275" t="s">
        <v>85</v>
      </c>
      <c r="AV136" s="14" t="s">
        <v>132</v>
      </c>
      <c r="AW136" s="14" t="s">
        <v>32</v>
      </c>
      <c r="AX136" s="14" t="s">
        <v>83</v>
      </c>
      <c r="AY136" s="275" t="s">
        <v>125</v>
      </c>
    </row>
    <row r="137" s="11" customFormat="1" ht="22.8" customHeight="1">
      <c r="B137" s="214"/>
      <c r="C137" s="215"/>
      <c r="D137" s="216" t="s">
        <v>75</v>
      </c>
      <c r="E137" s="228" t="s">
        <v>469</v>
      </c>
      <c r="F137" s="228" t="s">
        <v>470</v>
      </c>
      <c r="G137" s="215"/>
      <c r="H137" s="215"/>
      <c r="I137" s="218"/>
      <c r="J137" s="229">
        <f>BK137</f>
        <v>0</v>
      </c>
      <c r="K137" s="215"/>
      <c r="L137" s="220"/>
      <c r="M137" s="221"/>
      <c r="N137" s="222"/>
      <c r="O137" s="222"/>
      <c r="P137" s="223">
        <f>P138</f>
        <v>0</v>
      </c>
      <c r="Q137" s="222"/>
      <c r="R137" s="223">
        <f>R138</f>
        <v>0</v>
      </c>
      <c r="S137" s="222"/>
      <c r="T137" s="224">
        <f>T138</f>
        <v>0</v>
      </c>
      <c r="AR137" s="225" t="s">
        <v>157</v>
      </c>
      <c r="AT137" s="226" t="s">
        <v>75</v>
      </c>
      <c r="AU137" s="226" t="s">
        <v>83</v>
      </c>
      <c r="AY137" s="225" t="s">
        <v>125</v>
      </c>
      <c r="BK137" s="227">
        <f>BK138</f>
        <v>0</v>
      </c>
    </row>
    <row r="138" s="1" customFormat="1" ht="16.5" customHeight="1">
      <c r="B138" s="37"/>
      <c r="C138" s="230" t="s">
        <v>164</v>
      </c>
      <c r="D138" s="230" t="s">
        <v>127</v>
      </c>
      <c r="E138" s="231" t="s">
        <v>471</v>
      </c>
      <c r="F138" s="232" t="s">
        <v>472</v>
      </c>
      <c r="G138" s="233" t="s">
        <v>417</v>
      </c>
      <c r="H138" s="234">
        <v>2</v>
      </c>
      <c r="I138" s="235"/>
      <c r="J138" s="236">
        <f>ROUND(I138*H138,2)</f>
        <v>0</v>
      </c>
      <c r="K138" s="232" t="s">
        <v>131</v>
      </c>
      <c r="L138" s="42"/>
      <c r="M138" s="237" t="s">
        <v>1</v>
      </c>
      <c r="N138" s="238" t="s">
        <v>41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452</v>
      </c>
      <c r="AT138" s="241" t="s">
        <v>127</v>
      </c>
      <c r="AU138" s="241" t="s">
        <v>85</v>
      </c>
      <c r="AY138" s="16" t="s">
        <v>125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83</v>
      </c>
      <c r="BK138" s="242">
        <f>ROUND(I138*H138,2)</f>
        <v>0</v>
      </c>
      <c r="BL138" s="16" t="s">
        <v>452</v>
      </c>
      <c r="BM138" s="241" t="s">
        <v>473</v>
      </c>
    </row>
    <row r="139" s="11" customFormat="1" ht="22.8" customHeight="1">
      <c r="B139" s="214"/>
      <c r="C139" s="215"/>
      <c r="D139" s="216" t="s">
        <v>75</v>
      </c>
      <c r="E139" s="228" t="s">
        <v>474</v>
      </c>
      <c r="F139" s="228" t="s">
        <v>475</v>
      </c>
      <c r="G139" s="215"/>
      <c r="H139" s="215"/>
      <c r="I139" s="218"/>
      <c r="J139" s="229">
        <f>BK139</f>
        <v>0</v>
      </c>
      <c r="K139" s="215"/>
      <c r="L139" s="220"/>
      <c r="M139" s="221"/>
      <c r="N139" s="222"/>
      <c r="O139" s="222"/>
      <c r="P139" s="223">
        <f>SUM(P140:P143)</f>
        <v>0</v>
      </c>
      <c r="Q139" s="222"/>
      <c r="R139" s="223">
        <f>SUM(R140:R143)</f>
        <v>0</v>
      </c>
      <c r="S139" s="222"/>
      <c r="T139" s="224">
        <f>SUM(T140:T143)</f>
        <v>0</v>
      </c>
      <c r="AR139" s="225" t="s">
        <v>157</v>
      </c>
      <c r="AT139" s="226" t="s">
        <v>75</v>
      </c>
      <c r="AU139" s="226" t="s">
        <v>83</v>
      </c>
      <c r="AY139" s="225" t="s">
        <v>125</v>
      </c>
      <c r="BK139" s="227">
        <f>SUM(BK140:BK143)</f>
        <v>0</v>
      </c>
    </row>
    <row r="140" s="1" customFormat="1" ht="16.5" customHeight="1">
      <c r="B140" s="37"/>
      <c r="C140" s="230" t="s">
        <v>170</v>
      </c>
      <c r="D140" s="230" t="s">
        <v>127</v>
      </c>
      <c r="E140" s="231" t="s">
        <v>476</v>
      </c>
      <c r="F140" s="232" t="s">
        <v>477</v>
      </c>
      <c r="G140" s="233" t="s">
        <v>451</v>
      </c>
      <c r="H140" s="234">
        <v>1</v>
      </c>
      <c r="I140" s="235"/>
      <c r="J140" s="236">
        <f>ROUND(I140*H140,2)</f>
        <v>0</v>
      </c>
      <c r="K140" s="232" t="s">
        <v>131</v>
      </c>
      <c r="L140" s="42"/>
      <c r="M140" s="237" t="s">
        <v>1</v>
      </c>
      <c r="N140" s="238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452</v>
      </c>
      <c r="AT140" s="241" t="s">
        <v>127</v>
      </c>
      <c r="AU140" s="241" t="s">
        <v>85</v>
      </c>
      <c r="AY140" s="16" t="s">
        <v>125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83</v>
      </c>
      <c r="BK140" s="242">
        <f>ROUND(I140*H140,2)</f>
        <v>0</v>
      </c>
      <c r="BL140" s="16" t="s">
        <v>452</v>
      </c>
      <c r="BM140" s="241" t="s">
        <v>478</v>
      </c>
    </row>
    <row r="141" s="12" customFormat="1">
      <c r="B141" s="243"/>
      <c r="C141" s="244"/>
      <c r="D141" s="245" t="s">
        <v>134</v>
      </c>
      <c r="E141" s="246" t="s">
        <v>1</v>
      </c>
      <c r="F141" s="247" t="s">
        <v>479</v>
      </c>
      <c r="G141" s="244"/>
      <c r="H141" s="246" t="s">
        <v>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134</v>
      </c>
      <c r="AU141" s="253" t="s">
        <v>85</v>
      </c>
      <c r="AV141" s="12" t="s">
        <v>83</v>
      </c>
      <c r="AW141" s="12" t="s">
        <v>32</v>
      </c>
      <c r="AX141" s="12" t="s">
        <v>76</v>
      </c>
      <c r="AY141" s="253" t="s">
        <v>125</v>
      </c>
    </row>
    <row r="142" s="13" customFormat="1">
      <c r="B142" s="254"/>
      <c r="C142" s="255"/>
      <c r="D142" s="245" t="s">
        <v>134</v>
      </c>
      <c r="E142" s="256" t="s">
        <v>1</v>
      </c>
      <c r="F142" s="257" t="s">
        <v>83</v>
      </c>
      <c r="G142" s="255"/>
      <c r="H142" s="258">
        <v>1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AT142" s="264" t="s">
        <v>134</v>
      </c>
      <c r="AU142" s="264" t="s">
        <v>85</v>
      </c>
      <c r="AV142" s="13" t="s">
        <v>85</v>
      </c>
      <c r="AW142" s="13" t="s">
        <v>32</v>
      </c>
      <c r="AX142" s="13" t="s">
        <v>76</v>
      </c>
      <c r="AY142" s="264" t="s">
        <v>125</v>
      </c>
    </row>
    <row r="143" s="14" customFormat="1">
      <c r="B143" s="265"/>
      <c r="C143" s="266"/>
      <c r="D143" s="245" t="s">
        <v>134</v>
      </c>
      <c r="E143" s="267" t="s">
        <v>1</v>
      </c>
      <c r="F143" s="268" t="s">
        <v>137</v>
      </c>
      <c r="G143" s="266"/>
      <c r="H143" s="269">
        <v>1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AT143" s="275" t="s">
        <v>134</v>
      </c>
      <c r="AU143" s="275" t="s">
        <v>85</v>
      </c>
      <c r="AV143" s="14" t="s">
        <v>132</v>
      </c>
      <c r="AW143" s="14" t="s">
        <v>32</v>
      </c>
      <c r="AX143" s="14" t="s">
        <v>83</v>
      </c>
      <c r="AY143" s="275" t="s">
        <v>125</v>
      </c>
    </row>
    <row r="144" s="11" customFormat="1" ht="22.8" customHeight="1">
      <c r="B144" s="214"/>
      <c r="C144" s="215"/>
      <c r="D144" s="216" t="s">
        <v>75</v>
      </c>
      <c r="E144" s="228" t="s">
        <v>480</v>
      </c>
      <c r="F144" s="228" t="s">
        <v>481</v>
      </c>
      <c r="G144" s="215"/>
      <c r="H144" s="215"/>
      <c r="I144" s="218"/>
      <c r="J144" s="229">
        <f>BK144</f>
        <v>0</v>
      </c>
      <c r="K144" s="215"/>
      <c r="L144" s="220"/>
      <c r="M144" s="221"/>
      <c r="N144" s="222"/>
      <c r="O144" s="222"/>
      <c r="P144" s="223">
        <f>P145</f>
        <v>0</v>
      </c>
      <c r="Q144" s="222"/>
      <c r="R144" s="223">
        <f>R145</f>
        <v>0</v>
      </c>
      <c r="S144" s="222"/>
      <c r="T144" s="224">
        <f>T145</f>
        <v>0</v>
      </c>
      <c r="AR144" s="225" t="s">
        <v>157</v>
      </c>
      <c r="AT144" s="226" t="s">
        <v>75</v>
      </c>
      <c r="AU144" s="226" t="s">
        <v>83</v>
      </c>
      <c r="AY144" s="225" t="s">
        <v>125</v>
      </c>
      <c r="BK144" s="227">
        <f>BK145</f>
        <v>0</v>
      </c>
    </row>
    <row r="145" s="1" customFormat="1" ht="16.5" customHeight="1">
      <c r="B145" s="37"/>
      <c r="C145" s="230" t="s">
        <v>176</v>
      </c>
      <c r="D145" s="230" t="s">
        <v>127</v>
      </c>
      <c r="E145" s="231" t="s">
        <v>482</v>
      </c>
      <c r="F145" s="232" t="s">
        <v>483</v>
      </c>
      <c r="G145" s="233" t="s">
        <v>451</v>
      </c>
      <c r="H145" s="234">
        <v>1</v>
      </c>
      <c r="I145" s="235"/>
      <c r="J145" s="236">
        <f>ROUND(I145*H145,2)</f>
        <v>0</v>
      </c>
      <c r="K145" s="232" t="s">
        <v>131</v>
      </c>
      <c r="L145" s="42"/>
      <c r="M145" s="289" t="s">
        <v>1</v>
      </c>
      <c r="N145" s="290" t="s">
        <v>41</v>
      </c>
      <c r="O145" s="291"/>
      <c r="P145" s="292">
        <f>O145*H145</f>
        <v>0</v>
      </c>
      <c r="Q145" s="292">
        <v>0</v>
      </c>
      <c r="R145" s="292">
        <f>Q145*H145</f>
        <v>0</v>
      </c>
      <c r="S145" s="292">
        <v>0</v>
      </c>
      <c r="T145" s="293">
        <f>S145*H145</f>
        <v>0</v>
      </c>
      <c r="AR145" s="241" t="s">
        <v>452</v>
      </c>
      <c r="AT145" s="241" t="s">
        <v>127</v>
      </c>
      <c r="AU145" s="241" t="s">
        <v>85</v>
      </c>
      <c r="AY145" s="16" t="s">
        <v>125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452</v>
      </c>
      <c r="BM145" s="241" t="s">
        <v>484</v>
      </c>
    </row>
    <row r="146" s="1" customFormat="1" ht="6.96" customHeight="1">
      <c r="B146" s="60"/>
      <c r="C146" s="61"/>
      <c r="D146" s="61"/>
      <c r="E146" s="61"/>
      <c r="F146" s="61"/>
      <c r="G146" s="61"/>
      <c r="H146" s="61"/>
      <c r="I146" s="181"/>
      <c r="J146" s="61"/>
      <c r="K146" s="61"/>
      <c r="L146" s="42"/>
    </row>
  </sheetData>
  <sheetProtection sheet="1" autoFilter="0" formatColumns="0" formatRows="0" objects="1" scenarios="1" spinCount="100000" saltValue="KaDI8xeVOlpYxgfVO3TWa/dd/v74HQGdl/pJ6aPxV7YZScDHNvsoPFMl9pg4i0HmTxcqZfL8IpuRxLT1HN8n8A==" hashValue="0cc33XX8ikjCi+ua4clemGv5zQKS2VGLsnX1ijkv4q3cH8agEeTBDyV2vpOYas86PG8b622ez+AQgO+NquIGXQ==" algorithmName="SHA-512" password="CC35"/>
  <autoFilter ref="C121:K1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2019-03-20T07:08:43Z</dcterms:created>
  <dcterms:modified xsi:type="dcterms:W3CDTF">2019-03-20T07:08:47Z</dcterms:modified>
</cp:coreProperties>
</file>