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a - Příprava území" sheetId="2" r:id="rId2"/>
    <sheet name="b - Návrh" sheetId="3" r:id="rId3"/>
    <sheet name="B - Vedlejší a ostatní ná..." sheetId="4" r:id="rId4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'a - Příprava území'!$C$124:$K$260</definedName>
    <definedName name="_xlnm.Print_Area" localSheetId="1">'a - Příprava území'!$C$4:$J$76,'a - Příprava území'!$C$82:$J$104,'a - Příprava území'!$C$110:$K$260</definedName>
    <definedName name="_xlnm.Print_Titles" localSheetId="1">'a - Příprava území'!$124:$124</definedName>
    <definedName name="_xlnm._FilterDatabase" localSheetId="2" hidden="1">'b - Návrh'!$C$127:$K$362</definedName>
    <definedName name="_xlnm.Print_Area" localSheetId="2">'b - Návrh'!$C$4:$J$76,'b - Návrh'!$C$82:$J$107,'b - Návrh'!$C$113:$K$362</definedName>
    <definedName name="_xlnm.Print_Titles" localSheetId="2">'b - Návrh'!$127:$127</definedName>
    <definedName name="_xlnm._FilterDatabase" localSheetId="3" hidden="1">'B - Vedlejší a ostatní ná...'!$C$121:$K$148</definedName>
    <definedName name="_xlnm.Print_Area" localSheetId="3">'B - Vedlejší a ostatní ná...'!$C$4:$J$76,'B - Vedlejší a ostatní ná...'!$C$82:$J$103,'B - Vedlejší a ostatní ná...'!$C$109:$K$148</definedName>
    <definedName name="_xlnm.Print_Titles" localSheetId="3">'B - Vedlejší a ostatní ná...'!$121:$121</definedName>
  </definedNames>
  <calcPr/>
</workbook>
</file>

<file path=xl/calcChain.xml><?xml version="1.0" encoding="utf-8"?>
<calcChain xmlns="http://schemas.openxmlformats.org/spreadsheetml/2006/main">
  <c i="4" r="J37"/>
  <c r="J36"/>
  <c i="1" r="AY98"/>
  <c i="4" r="J35"/>
  <c i="1" r="AX98"/>
  <c i="4" r="BI148"/>
  <c r="BH148"/>
  <c r="BG148"/>
  <c r="BF148"/>
  <c r="T148"/>
  <c r="T147"/>
  <c r="R148"/>
  <c r="R147"/>
  <c r="P148"/>
  <c r="P147"/>
  <c r="BK148"/>
  <c r="BK147"/>
  <c r="J147"/>
  <c r="J148"/>
  <c r="BE148"/>
  <c r="J102"/>
  <c r="BI143"/>
  <c r="BH143"/>
  <c r="BG143"/>
  <c r="BF143"/>
  <c r="T143"/>
  <c r="T142"/>
  <c r="R143"/>
  <c r="R142"/>
  <c r="P143"/>
  <c r="P142"/>
  <c r="BK143"/>
  <c r="BK142"/>
  <c r="J142"/>
  <c r="J143"/>
  <c r="BE143"/>
  <c r="J101"/>
  <c r="BI138"/>
  <c r="BH138"/>
  <c r="BG138"/>
  <c r="BF138"/>
  <c r="T138"/>
  <c r="T137"/>
  <c r="R138"/>
  <c r="R137"/>
  <c r="P138"/>
  <c r="P137"/>
  <c r="BK138"/>
  <c r="BK137"/>
  <c r="J137"/>
  <c r="J138"/>
  <c r="BE138"/>
  <c r="J100"/>
  <c r="BI133"/>
  <c r="BH133"/>
  <c r="BG133"/>
  <c r="BF133"/>
  <c r="T133"/>
  <c r="R133"/>
  <c r="P133"/>
  <c r="BK133"/>
  <c r="J133"/>
  <c r="BE133"/>
  <c r="BI129"/>
  <c r="BH129"/>
  <c r="BG129"/>
  <c r="BF129"/>
  <c r="T129"/>
  <c r="T128"/>
  <c r="R129"/>
  <c r="R128"/>
  <c r="P129"/>
  <c r="P128"/>
  <c r="BK129"/>
  <c r="BK128"/>
  <c r="J128"/>
  <c r="J129"/>
  <c r="BE129"/>
  <c r="J99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F37"/>
  <c i="1" r="BD98"/>
  <c i="4" r="BH125"/>
  <c r="F36"/>
  <c i="1" r="BC98"/>
  <c i="4" r="BG125"/>
  <c r="F35"/>
  <c i="1" r="BB98"/>
  <c i="4" r="BF125"/>
  <c r="J34"/>
  <c i="1" r="AW98"/>
  <c i="4" r="F34"/>
  <c i="1" r="BA98"/>
  <c i="4" r="T125"/>
  <c r="T124"/>
  <c r="T123"/>
  <c r="T122"/>
  <c r="R125"/>
  <c r="R124"/>
  <c r="R123"/>
  <c r="R122"/>
  <c r="P125"/>
  <c r="P124"/>
  <c r="P123"/>
  <c r="P122"/>
  <c i="1" r="AU98"/>
  <c i="4" r="BK125"/>
  <c r="BK124"/>
  <c r="J124"/>
  <c r="BK123"/>
  <c r="J123"/>
  <c r="BK122"/>
  <c r="J122"/>
  <c r="J96"/>
  <c r="J30"/>
  <c i="1" r="AG98"/>
  <c i="4" r="J125"/>
  <c r="BE125"/>
  <c r="J33"/>
  <c i="1" r="AV98"/>
  <c i="4" r="F33"/>
  <c i="1" r="AZ98"/>
  <c i="4" r="J98"/>
  <c r="J97"/>
  <c r="J119"/>
  <c r="J118"/>
  <c r="F116"/>
  <c r="E114"/>
  <c r="J92"/>
  <c r="J91"/>
  <c r="F89"/>
  <c r="E87"/>
  <c r="J39"/>
  <c r="J18"/>
  <c r="E18"/>
  <c r="F119"/>
  <c r="F92"/>
  <c r="J17"/>
  <c r="J15"/>
  <c r="E15"/>
  <c r="F118"/>
  <c r="F91"/>
  <c r="J14"/>
  <c r="J12"/>
  <c r="J116"/>
  <c r="J89"/>
  <c r="E7"/>
  <c r="E112"/>
  <c r="E85"/>
  <c i="3" r="J39"/>
  <c r="J38"/>
  <c i="1" r="AY97"/>
  <c i="3" r="J37"/>
  <c i="1" r="AX97"/>
  <c i="3" r="BI359"/>
  <c r="BH359"/>
  <c r="BG359"/>
  <c r="BF359"/>
  <c r="T359"/>
  <c r="T358"/>
  <c r="T357"/>
  <c r="R359"/>
  <c r="R358"/>
  <c r="R357"/>
  <c r="P359"/>
  <c r="P358"/>
  <c r="P357"/>
  <c r="BK359"/>
  <c r="BK358"/>
  <c r="J358"/>
  <c r="BK357"/>
  <c r="J357"/>
  <c r="J359"/>
  <c r="BE359"/>
  <c r="J106"/>
  <c r="J105"/>
  <c r="BI356"/>
  <c r="BH356"/>
  <c r="BG356"/>
  <c r="BF356"/>
  <c r="T356"/>
  <c r="R356"/>
  <c r="P356"/>
  <c r="BK356"/>
  <c r="J356"/>
  <c r="BE356"/>
  <c r="BI355"/>
  <c r="BH355"/>
  <c r="BG355"/>
  <c r="BF355"/>
  <c r="T355"/>
  <c r="T354"/>
  <c r="R355"/>
  <c r="R354"/>
  <c r="P355"/>
  <c r="P354"/>
  <c r="BK355"/>
  <c r="BK354"/>
  <c r="J354"/>
  <c r="J355"/>
  <c r="BE355"/>
  <c r="J104"/>
  <c r="BI350"/>
  <c r="BH350"/>
  <c r="BG350"/>
  <c r="BF350"/>
  <c r="T350"/>
  <c r="R350"/>
  <c r="P350"/>
  <c r="BK350"/>
  <c r="J350"/>
  <c r="BE350"/>
  <c r="BI346"/>
  <c r="BH346"/>
  <c r="BG346"/>
  <c r="BF346"/>
  <c r="T346"/>
  <c r="R346"/>
  <c r="P346"/>
  <c r="BK346"/>
  <c r="J346"/>
  <c r="BE346"/>
  <c r="BI342"/>
  <c r="BH342"/>
  <c r="BG342"/>
  <c r="BF342"/>
  <c r="T342"/>
  <c r="R342"/>
  <c r="P342"/>
  <c r="BK342"/>
  <c r="J342"/>
  <c r="BE342"/>
  <c r="BI338"/>
  <c r="BH338"/>
  <c r="BG338"/>
  <c r="BF338"/>
  <c r="T338"/>
  <c r="R338"/>
  <c r="P338"/>
  <c r="BK338"/>
  <c r="J338"/>
  <c r="BE338"/>
  <c r="BI334"/>
  <c r="BH334"/>
  <c r="BG334"/>
  <c r="BF334"/>
  <c r="T334"/>
  <c r="T333"/>
  <c r="R334"/>
  <c r="R333"/>
  <c r="P334"/>
  <c r="P333"/>
  <c r="BK334"/>
  <c r="BK333"/>
  <c r="J333"/>
  <c r="J334"/>
  <c r="BE334"/>
  <c r="J103"/>
  <c r="BI329"/>
  <c r="BH329"/>
  <c r="BG329"/>
  <c r="BF329"/>
  <c r="T329"/>
  <c r="R329"/>
  <c r="P329"/>
  <c r="BK329"/>
  <c r="J329"/>
  <c r="BE329"/>
  <c r="BI325"/>
  <c r="BH325"/>
  <c r="BG325"/>
  <c r="BF325"/>
  <c r="T325"/>
  <c r="R325"/>
  <c r="P325"/>
  <c r="BK325"/>
  <c r="J325"/>
  <c r="BE325"/>
  <c r="BI321"/>
  <c r="BH321"/>
  <c r="BG321"/>
  <c r="BF321"/>
  <c r="T321"/>
  <c r="R321"/>
  <c r="P321"/>
  <c r="BK321"/>
  <c r="J321"/>
  <c r="BE321"/>
  <c r="BI317"/>
  <c r="BH317"/>
  <c r="BG317"/>
  <c r="BF317"/>
  <c r="T317"/>
  <c r="R317"/>
  <c r="P317"/>
  <c r="BK317"/>
  <c r="J317"/>
  <c r="BE317"/>
  <c r="BI313"/>
  <c r="BH313"/>
  <c r="BG313"/>
  <c r="BF313"/>
  <c r="T313"/>
  <c r="R313"/>
  <c r="P313"/>
  <c r="BK313"/>
  <c r="J313"/>
  <c r="BE313"/>
  <c r="BI309"/>
  <c r="BH309"/>
  <c r="BG309"/>
  <c r="BF309"/>
  <c r="T309"/>
  <c r="R309"/>
  <c r="P309"/>
  <c r="BK309"/>
  <c r="J309"/>
  <c r="BE309"/>
  <c r="BI305"/>
  <c r="BH305"/>
  <c r="BG305"/>
  <c r="BF305"/>
  <c r="T305"/>
  <c r="R305"/>
  <c r="P305"/>
  <c r="BK305"/>
  <c r="J305"/>
  <c r="BE305"/>
  <c r="BI301"/>
  <c r="BH301"/>
  <c r="BG301"/>
  <c r="BF301"/>
  <c r="T301"/>
  <c r="R301"/>
  <c r="P301"/>
  <c r="BK301"/>
  <c r="J301"/>
  <c r="BE301"/>
  <c r="BI297"/>
  <c r="BH297"/>
  <c r="BG297"/>
  <c r="BF297"/>
  <c r="T297"/>
  <c r="R297"/>
  <c r="P297"/>
  <c r="BK297"/>
  <c r="J297"/>
  <c r="BE297"/>
  <c r="BI293"/>
  <c r="BH293"/>
  <c r="BG293"/>
  <c r="BF293"/>
  <c r="T293"/>
  <c r="R293"/>
  <c r="P293"/>
  <c r="BK293"/>
  <c r="J293"/>
  <c r="BE293"/>
  <c r="BI289"/>
  <c r="BH289"/>
  <c r="BG289"/>
  <c r="BF289"/>
  <c r="T289"/>
  <c r="R289"/>
  <c r="P289"/>
  <c r="BK289"/>
  <c r="J289"/>
  <c r="BE289"/>
  <c r="BI285"/>
  <c r="BH285"/>
  <c r="BG285"/>
  <c r="BF285"/>
  <c r="T285"/>
  <c r="T284"/>
  <c r="R285"/>
  <c r="R284"/>
  <c r="P285"/>
  <c r="P284"/>
  <c r="BK285"/>
  <c r="BK284"/>
  <c r="J284"/>
  <c r="J285"/>
  <c r="BE285"/>
  <c r="J102"/>
  <c r="BI280"/>
  <c r="BH280"/>
  <c r="BG280"/>
  <c r="BF280"/>
  <c r="T280"/>
  <c r="R280"/>
  <c r="P280"/>
  <c r="BK280"/>
  <c r="J280"/>
  <c r="BE280"/>
  <c r="BI276"/>
  <c r="BH276"/>
  <c r="BG276"/>
  <c r="BF276"/>
  <c r="T276"/>
  <c r="R276"/>
  <c r="P276"/>
  <c r="BK276"/>
  <c r="J276"/>
  <c r="BE276"/>
  <c r="BI272"/>
  <c r="BH272"/>
  <c r="BG272"/>
  <c r="BF272"/>
  <c r="T272"/>
  <c r="R272"/>
  <c r="P272"/>
  <c r="BK272"/>
  <c r="J272"/>
  <c r="BE272"/>
  <c r="BI268"/>
  <c r="BH268"/>
  <c r="BG268"/>
  <c r="BF268"/>
  <c r="T268"/>
  <c r="R268"/>
  <c r="P268"/>
  <c r="BK268"/>
  <c r="J268"/>
  <c r="BE268"/>
  <c r="BI264"/>
  <c r="BH264"/>
  <c r="BG264"/>
  <c r="BF264"/>
  <c r="T264"/>
  <c r="R264"/>
  <c r="P264"/>
  <c r="BK264"/>
  <c r="J264"/>
  <c r="BE264"/>
  <c r="BI260"/>
  <c r="BH260"/>
  <c r="BG260"/>
  <c r="BF260"/>
  <c r="T260"/>
  <c r="R260"/>
  <c r="P260"/>
  <c r="BK260"/>
  <c r="J260"/>
  <c r="BE260"/>
  <c r="BI256"/>
  <c r="BH256"/>
  <c r="BG256"/>
  <c r="BF256"/>
  <c r="T256"/>
  <c r="R256"/>
  <c r="P256"/>
  <c r="BK256"/>
  <c r="J256"/>
  <c r="BE256"/>
  <c r="BI252"/>
  <c r="BH252"/>
  <c r="BG252"/>
  <c r="BF252"/>
  <c r="T252"/>
  <c r="R252"/>
  <c r="P252"/>
  <c r="BK252"/>
  <c r="J252"/>
  <c r="BE252"/>
  <c r="BI248"/>
  <c r="BH248"/>
  <c r="BG248"/>
  <c r="BF248"/>
  <c r="T248"/>
  <c r="R248"/>
  <c r="P248"/>
  <c r="BK248"/>
  <c r="J248"/>
  <c r="BE248"/>
  <c r="BI244"/>
  <c r="BH244"/>
  <c r="BG244"/>
  <c r="BF244"/>
  <c r="T244"/>
  <c r="R244"/>
  <c r="P244"/>
  <c r="BK244"/>
  <c r="J244"/>
  <c r="BE244"/>
  <c r="BI240"/>
  <c r="BH240"/>
  <c r="BG240"/>
  <c r="BF240"/>
  <c r="T240"/>
  <c r="R240"/>
  <c r="P240"/>
  <c r="BK240"/>
  <c r="J240"/>
  <c r="BE240"/>
  <c r="BI236"/>
  <c r="BH236"/>
  <c r="BG236"/>
  <c r="BF236"/>
  <c r="T236"/>
  <c r="R236"/>
  <c r="P236"/>
  <c r="BK236"/>
  <c r="J236"/>
  <c r="BE236"/>
  <c r="BI232"/>
  <c r="BH232"/>
  <c r="BG232"/>
  <c r="BF232"/>
  <c r="T232"/>
  <c r="R232"/>
  <c r="P232"/>
  <c r="BK232"/>
  <c r="J232"/>
  <c r="BE232"/>
  <c r="BI228"/>
  <c r="BH228"/>
  <c r="BG228"/>
  <c r="BF228"/>
  <c r="T228"/>
  <c r="R228"/>
  <c r="P228"/>
  <c r="BK228"/>
  <c r="J228"/>
  <c r="BE228"/>
  <c r="BI224"/>
  <c r="BH224"/>
  <c r="BG224"/>
  <c r="BF224"/>
  <c r="T224"/>
  <c r="R224"/>
  <c r="P224"/>
  <c r="BK224"/>
  <c r="J224"/>
  <c r="BE224"/>
  <c r="BI220"/>
  <c r="BH220"/>
  <c r="BG220"/>
  <c r="BF220"/>
  <c r="T220"/>
  <c r="R220"/>
  <c r="P220"/>
  <c r="BK220"/>
  <c r="J220"/>
  <c r="BE220"/>
  <c r="BI216"/>
  <c r="BH216"/>
  <c r="BG216"/>
  <c r="BF216"/>
  <c r="T216"/>
  <c r="T215"/>
  <c r="R216"/>
  <c r="R215"/>
  <c r="P216"/>
  <c r="P215"/>
  <c r="BK216"/>
  <c r="BK215"/>
  <c r="J215"/>
  <c r="J216"/>
  <c r="BE216"/>
  <c r="J101"/>
  <c r="BI211"/>
  <c r="BH211"/>
  <c r="BG211"/>
  <c r="BF211"/>
  <c r="T211"/>
  <c r="R211"/>
  <c r="P211"/>
  <c r="BK211"/>
  <c r="J211"/>
  <c r="BE211"/>
  <c r="BI207"/>
  <c r="BH207"/>
  <c r="BG207"/>
  <c r="BF207"/>
  <c r="T207"/>
  <c r="R207"/>
  <c r="P207"/>
  <c r="BK207"/>
  <c r="J207"/>
  <c r="BE207"/>
  <c r="BI203"/>
  <c r="BH203"/>
  <c r="BG203"/>
  <c r="BF203"/>
  <c r="T203"/>
  <c r="R203"/>
  <c r="P203"/>
  <c r="BK203"/>
  <c r="J203"/>
  <c r="BE203"/>
  <c r="BI199"/>
  <c r="BH199"/>
  <c r="BG199"/>
  <c r="BF199"/>
  <c r="T199"/>
  <c r="R199"/>
  <c r="P199"/>
  <c r="BK199"/>
  <c r="J199"/>
  <c r="BE199"/>
  <c r="BI195"/>
  <c r="BH195"/>
  <c r="BG195"/>
  <c r="BF195"/>
  <c r="T195"/>
  <c r="R195"/>
  <c r="P195"/>
  <c r="BK195"/>
  <c r="J195"/>
  <c r="BE195"/>
  <c r="BI191"/>
  <c r="BH191"/>
  <c r="BG191"/>
  <c r="BF191"/>
  <c r="T191"/>
  <c r="R191"/>
  <c r="P191"/>
  <c r="BK191"/>
  <c r="J191"/>
  <c r="BE191"/>
  <c r="BI187"/>
  <c r="BH187"/>
  <c r="BG187"/>
  <c r="BF187"/>
  <c r="T187"/>
  <c r="R187"/>
  <c r="P187"/>
  <c r="BK187"/>
  <c r="J187"/>
  <c r="BE187"/>
  <c r="BI183"/>
  <c r="BH183"/>
  <c r="BG183"/>
  <c r="BF183"/>
  <c r="T183"/>
  <c r="R183"/>
  <c r="P183"/>
  <c r="BK183"/>
  <c r="J183"/>
  <c r="BE183"/>
  <c r="BI179"/>
  <c r="BH179"/>
  <c r="BG179"/>
  <c r="BF179"/>
  <c r="T179"/>
  <c r="R179"/>
  <c r="P179"/>
  <c r="BK179"/>
  <c r="J179"/>
  <c r="BE179"/>
  <c r="BI175"/>
  <c r="BH175"/>
  <c r="BG175"/>
  <c r="BF175"/>
  <c r="T175"/>
  <c r="R175"/>
  <c r="P175"/>
  <c r="BK175"/>
  <c r="J175"/>
  <c r="BE175"/>
  <c r="BI171"/>
  <c r="BH171"/>
  <c r="BG171"/>
  <c r="BF171"/>
  <c r="T171"/>
  <c r="R171"/>
  <c r="P171"/>
  <c r="BK171"/>
  <c r="J171"/>
  <c r="BE171"/>
  <c r="BI167"/>
  <c r="BH167"/>
  <c r="BG167"/>
  <c r="BF167"/>
  <c r="T167"/>
  <c r="R167"/>
  <c r="P167"/>
  <c r="BK167"/>
  <c r="J167"/>
  <c r="BE167"/>
  <c r="BI163"/>
  <c r="BH163"/>
  <c r="BG163"/>
  <c r="BF163"/>
  <c r="T163"/>
  <c r="R163"/>
  <c r="P163"/>
  <c r="BK163"/>
  <c r="J163"/>
  <c r="BE163"/>
  <c r="BI159"/>
  <c r="BH159"/>
  <c r="BG159"/>
  <c r="BF159"/>
  <c r="T159"/>
  <c r="R159"/>
  <c r="P159"/>
  <c r="BK159"/>
  <c r="J159"/>
  <c r="BE159"/>
  <c r="BI155"/>
  <c r="BH155"/>
  <c r="BG155"/>
  <c r="BF155"/>
  <c r="T155"/>
  <c r="R155"/>
  <c r="P155"/>
  <c r="BK155"/>
  <c r="J155"/>
  <c r="BE155"/>
  <c r="BI151"/>
  <c r="BH151"/>
  <c r="BG151"/>
  <c r="BF151"/>
  <c r="T151"/>
  <c r="R151"/>
  <c r="P151"/>
  <c r="BK151"/>
  <c r="J151"/>
  <c r="BE151"/>
  <c r="BI147"/>
  <c r="BH147"/>
  <c r="BG147"/>
  <c r="BF147"/>
  <c r="T147"/>
  <c r="R147"/>
  <c r="P147"/>
  <c r="BK147"/>
  <c r="J147"/>
  <c r="BE147"/>
  <c r="BI143"/>
  <c r="BH143"/>
  <c r="BG143"/>
  <c r="BF143"/>
  <c r="T143"/>
  <c r="R143"/>
  <c r="P143"/>
  <c r="BK143"/>
  <c r="J143"/>
  <c r="BE143"/>
  <c r="BI139"/>
  <c r="BH139"/>
  <c r="BG139"/>
  <c r="BF139"/>
  <c r="T139"/>
  <c r="R139"/>
  <c r="P139"/>
  <c r="BK139"/>
  <c r="J139"/>
  <c r="BE139"/>
  <c r="BI135"/>
  <c r="BH135"/>
  <c r="BG135"/>
  <c r="BF135"/>
  <c r="T135"/>
  <c r="R135"/>
  <c r="P135"/>
  <c r="BK135"/>
  <c r="J135"/>
  <c r="BE135"/>
  <c r="BI131"/>
  <c r="F39"/>
  <c i="1" r="BD97"/>
  <c i="3" r="BH131"/>
  <c r="F38"/>
  <c i="1" r="BC97"/>
  <c i="3" r="BG131"/>
  <c r="F37"/>
  <c i="1" r="BB97"/>
  <c i="3" r="BF131"/>
  <c r="J36"/>
  <c i="1" r="AW97"/>
  <c i="3" r="F36"/>
  <c i="1" r="BA97"/>
  <c i="3" r="T131"/>
  <c r="T130"/>
  <c r="T129"/>
  <c r="T128"/>
  <c r="R131"/>
  <c r="R130"/>
  <c r="R129"/>
  <c r="R128"/>
  <c r="P131"/>
  <c r="P130"/>
  <c r="P129"/>
  <c r="P128"/>
  <c i="1" r="AU97"/>
  <c i="3" r="BK131"/>
  <c r="BK130"/>
  <c r="J130"/>
  <c r="BK129"/>
  <c r="J129"/>
  <c r="BK128"/>
  <c r="J128"/>
  <c r="J98"/>
  <c r="J32"/>
  <c i="1" r="AG97"/>
  <c i="3" r="J131"/>
  <c r="BE131"/>
  <c r="J35"/>
  <c i="1" r="AV97"/>
  <c i="3" r="F35"/>
  <c i="1" r="AZ97"/>
  <c i="3" r="J100"/>
  <c r="J99"/>
  <c r="J125"/>
  <c r="J124"/>
  <c r="F122"/>
  <c r="E120"/>
  <c r="J94"/>
  <c r="J93"/>
  <c r="F91"/>
  <c r="E89"/>
  <c r="J41"/>
  <c r="J20"/>
  <c r="E20"/>
  <c r="F125"/>
  <c r="F94"/>
  <c r="J19"/>
  <c r="J17"/>
  <c r="E17"/>
  <c r="F124"/>
  <c r="F93"/>
  <c r="J16"/>
  <c r="J14"/>
  <c r="J122"/>
  <c r="J91"/>
  <c r="E7"/>
  <c r="E116"/>
  <c r="E85"/>
  <c i="2" r="J39"/>
  <c r="J38"/>
  <c i="1" r="AY96"/>
  <c i="2" r="J37"/>
  <c i="1" r="AX96"/>
  <c i="2" r="BI260"/>
  <c r="BH260"/>
  <c r="BG260"/>
  <c r="BF260"/>
  <c r="T260"/>
  <c r="R260"/>
  <c r="P260"/>
  <c r="BK260"/>
  <c r="J260"/>
  <c r="BE260"/>
  <c r="BI259"/>
  <c r="BH259"/>
  <c r="BG259"/>
  <c r="BF259"/>
  <c r="T259"/>
  <c r="T258"/>
  <c r="R259"/>
  <c r="R258"/>
  <c r="P259"/>
  <c r="P258"/>
  <c r="BK259"/>
  <c r="BK258"/>
  <c r="J258"/>
  <c r="J259"/>
  <c r="BE259"/>
  <c r="J103"/>
  <c r="BI254"/>
  <c r="BH254"/>
  <c r="BG254"/>
  <c r="BF254"/>
  <c r="T254"/>
  <c r="R254"/>
  <c r="P254"/>
  <c r="BK254"/>
  <c r="J254"/>
  <c r="BE254"/>
  <c r="BI250"/>
  <c r="BH250"/>
  <c r="BG250"/>
  <c r="BF250"/>
  <c r="T250"/>
  <c r="R250"/>
  <c r="P250"/>
  <c r="BK250"/>
  <c r="J250"/>
  <c r="BE250"/>
  <c r="BI246"/>
  <c r="BH246"/>
  <c r="BG246"/>
  <c r="BF246"/>
  <c r="T246"/>
  <c r="R246"/>
  <c r="P246"/>
  <c r="BK246"/>
  <c r="J246"/>
  <c r="BE246"/>
  <c r="BI242"/>
  <c r="BH242"/>
  <c r="BG242"/>
  <c r="BF242"/>
  <c r="T242"/>
  <c r="R242"/>
  <c r="P242"/>
  <c r="BK242"/>
  <c r="J242"/>
  <c r="BE242"/>
  <c r="BI238"/>
  <c r="BH238"/>
  <c r="BG238"/>
  <c r="BF238"/>
  <c r="T238"/>
  <c r="R238"/>
  <c r="P238"/>
  <c r="BK238"/>
  <c r="J238"/>
  <c r="BE238"/>
  <c r="BI234"/>
  <c r="BH234"/>
  <c r="BG234"/>
  <c r="BF234"/>
  <c r="T234"/>
  <c r="R234"/>
  <c r="P234"/>
  <c r="BK234"/>
  <c r="J234"/>
  <c r="BE234"/>
  <c r="BI230"/>
  <c r="BH230"/>
  <c r="BG230"/>
  <c r="BF230"/>
  <c r="T230"/>
  <c r="R230"/>
  <c r="P230"/>
  <c r="BK230"/>
  <c r="J230"/>
  <c r="BE230"/>
  <c r="BI226"/>
  <c r="BH226"/>
  <c r="BG226"/>
  <c r="BF226"/>
  <c r="T226"/>
  <c r="R226"/>
  <c r="P226"/>
  <c r="BK226"/>
  <c r="J226"/>
  <c r="BE226"/>
  <c r="BI222"/>
  <c r="BH222"/>
  <c r="BG222"/>
  <c r="BF222"/>
  <c r="T222"/>
  <c r="R222"/>
  <c r="P222"/>
  <c r="BK222"/>
  <c r="J222"/>
  <c r="BE222"/>
  <c r="BI218"/>
  <c r="BH218"/>
  <c r="BG218"/>
  <c r="BF218"/>
  <c r="T218"/>
  <c r="R218"/>
  <c r="P218"/>
  <c r="BK218"/>
  <c r="J218"/>
  <c r="BE218"/>
  <c r="BI214"/>
  <c r="BH214"/>
  <c r="BG214"/>
  <c r="BF214"/>
  <c r="T214"/>
  <c r="R214"/>
  <c r="P214"/>
  <c r="BK214"/>
  <c r="J214"/>
  <c r="BE214"/>
  <c r="BI210"/>
  <c r="BH210"/>
  <c r="BG210"/>
  <c r="BF210"/>
  <c r="T210"/>
  <c r="R210"/>
  <c r="P210"/>
  <c r="BK210"/>
  <c r="J210"/>
  <c r="BE210"/>
  <c r="BI206"/>
  <c r="BH206"/>
  <c r="BG206"/>
  <c r="BF206"/>
  <c r="T206"/>
  <c r="R206"/>
  <c r="P206"/>
  <c r="BK206"/>
  <c r="J206"/>
  <c r="BE206"/>
  <c r="BI202"/>
  <c r="BH202"/>
  <c r="BG202"/>
  <c r="BF202"/>
  <c r="T202"/>
  <c r="T201"/>
  <c r="R202"/>
  <c r="R201"/>
  <c r="P202"/>
  <c r="P201"/>
  <c r="BK202"/>
  <c r="BK201"/>
  <c r="J201"/>
  <c r="J202"/>
  <c r="BE202"/>
  <c r="J102"/>
  <c r="BI197"/>
  <c r="BH197"/>
  <c r="BG197"/>
  <c r="BF197"/>
  <c r="T197"/>
  <c r="R197"/>
  <c r="P197"/>
  <c r="BK197"/>
  <c r="J197"/>
  <c r="BE197"/>
  <c r="BI193"/>
  <c r="BH193"/>
  <c r="BG193"/>
  <c r="BF193"/>
  <c r="T193"/>
  <c r="T192"/>
  <c r="R193"/>
  <c r="R192"/>
  <c r="P193"/>
  <c r="P192"/>
  <c r="BK193"/>
  <c r="BK192"/>
  <c r="J192"/>
  <c r="J193"/>
  <c r="BE193"/>
  <c r="J101"/>
  <c r="BI188"/>
  <c r="BH188"/>
  <c r="BG188"/>
  <c r="BF188"/>
  <c r="T188"/>
  <c r="R188"/>
  <c r="P188"/>
  <c r="BK188"/>
  <c r="J188"/>
  <c r="BE188"/>
  <c r="BI184"/>
  <c r="BH184"/>
  <c r="BG184"/>
  <c r="BF184"/>
  <c r="T184"/>
  <c r="R184"/>
  <c r="P184"/>
  <c r="BK184"/>
  <c r="J184"/>
  <c r="BE184"/>
  <c r="BI180"/>
  <c r="BH180"/>
  <c r="BG180"/>
  <c r="BF180"/>
  <c r="T180"/>
  <c r="R180"/>
  <c r="P180"/>
  <c r="BK180"/>
  <c r="J180"/>
  <c r="BE180"/>
  <c r="BI176"/>
  <c r="BH176"/>
  <c r="BG176"/>
  <c r="BF176"/>
  <c r="T176"/>
  <c r="R176"/>
  <c r="P176"/>
  <c r="BK176"/>
  <c r="J176"/>
  <c r="BE176"/>
  <c r="BI172"/>
  <c r="BH172"/>
  <c r="BG172"/>
  <c r="BF172"/>
  <c r="T172"/>
  <c r="R172"/>
  <c r="P172"/>
  <c r="BK172"/>
  <c r="J172"/>
  <c r="BE172"/>
  <c r="BI168"/>
  <c r="BH168"/>
  <c r="BG168"/>
  <c r="BF168"/>
  <c r="T168"/>
  <c r="R168"/>
  <c r="P168"/>
  <c r="BK168"/>
  <c r="J168"/>
  <c r="BE168"/>
  <c r="BI164"/>
  <c r="BH164"/>
  <c r="BG164"/>
  <c r="BF164"/>
  <c r="T164"/>
  <c r="R164"/>
  <c r="P164"/>
  <c r="BK164"/>
  <c r="J164"/>
  <c r="BE164"/>
  <c r="BI160"/>
  <c r="BH160"/>
  <c r="BG160"/>
  <c r="BF160"/>
  <c r="T160"/>
  <c r="R160"/>
  <c r="P160"/>
  <c r="BK160"/>
  <c r="J160"/>
  <c r="BE160"/>
  <c r="BI156"/>
  <c r="BH156"/>
  <c r="BG156"/>
  <c r="BF156"/>
  <c r="T156"/>
  <c r="R156"/>
  <c r="P156"/>
  <c r="BK156"/>
  <c r="J156"/>
  <c r="BE156"/>
  <c r="BI152"/>
  <c r="BH152"/>
  <c r="BG152"/>
  <c r="BF152"/>
  <c r="T152"/>
  <c r="R152"/>
  <c r="P152"/>
  <c r="BK152"/>
  <c r="J152"/>
  <c r="BE152"/>
  <c r="BI148"/>
  <c r="BH148"/>
  <c r="BG148"/>
  <c r="BF148"/>
  <c r="T148"/>
  <c r="R148"/>
  <c r="P148"/>
  <c r="BK148"/>
  <c r="J148"/>
  <c r="BE148"/>
  <c r="BI144"/>
  <c r="BH144"/>
  <c r="BG144"/>
  <c r="BF144"/>
  <c r="T144"/>
  <c r="R144"/>
  <c r="P144"/>
  <c r="BK144"/>
  <c r="J144"/>
  <c r="BE144"/>
  <c r="BI140"/>
  <c r="BH140"/>
  <c r="BG140"/>
  <c r="BF140"/>
  <c r="T140"/>
  <c r="R140"/>
  <c r="P140"/>
  <c r="BK140"/>
  <c r="J140"/>
  <c r="BE140"/>
  <c r="BI136"/>
  <c r="BH136"/>
  <c r="BG136"/>
  <c r="BF136"/>
  <c r="T136"/>
  <c r="R136"/>
  <c r="P136"/>
  <c r="BK136"/>
  <c r="J136"/>
  <c r="BE136"/>
  <c r="BI132"/>
  <c r="BH132"/>
  <c r="BG132"/>
  <c r="BF132"/>
  <c r="T132"/>
  <c r="R132"/>
  <c r="P132"/>
  <c r="BK132"/>
  <c r="J132"/>
  <c r="BE132"/>
  <c r="BI128"/>
  <c r="F39"/>
  <c i="1" r="BD96"/>
  <c i="2" r="BH128"/>
  <c r="F38"/>
  <c i="1" r="BC96"/>
  <c i="2" r="BG128"/>
  <c r="F37"/>
  <c i="1" r="BB96"/>
  <c i="2" r="BF128"/>
  <c r="J36"/>
  <c i="1" r="AW96"/>
  <c i="2" r="F36"/>
  <c i="1" r="BA96"/>
  <c i="2" r="T128"/>
  <c r="T127"/>
  <c r="T126"/>
  <c r="T125"/>
  <c r="R128"/>
  <c r="R127"/>
  <c r="R126"/>
  <c r="R125"/>
  <c r="P128"/>
  <c r="P127"/>
  <c r="P126"/>
  <c r="P125"/>
  <c i="1" r="AU96"/>
  <c i="2" r="BK128"/>
  <c r="BK127"/>
  <c r="J127"/>
  <c r="BK126"/>
  <c r="J126"/>
  <c r="BK125"/>
  <c r="J125"/>
  <c r="J98"/>
  <c r="J32"/>
  <c i="1" r="AG96"/>
  <c i="2" r="J128"/>
  <c r="BE128"/>
  <c r="J35"/>
  <c i="1" r="AV96"/>
  <c i="2" r="F35"/>
  <c i="1" r="AZ96"/>
  <c i="2" r="J100"/>
  <c r="J99"/>
  <c r="J122"/>
  <c r="J121"/>
  <c r="F119"/>
  <c r="E117"/>
  <c r="J94"/>
  <c r="J93"/>
  <c r="F91"/>
  <c r="E89"/>
  <c r="J41"/>
  <c r="J20"/>
  <c r="E20"/>
  <c r="F122"/>
  <c r="F94"/>
  <c r="J19"/>
  <c r="J17"/>
  <c r="E17"/>
  <c r="F121"/>
  <c r="F93"/>
  <c r="J16"/>
  <c r="J14"/>
  <c r="J119"/>
  <c r="J91"/>
  <c r="E7"/>
  <c r="E113"/>
  <c r="E85"/>
  <c i="1" r="BD95"/>
  <c r="BC95"/>
  <c r="BB95"/>
  <c r="BA95"/>
  <c r="AZ95"/>
  <c r="AY95"/>
  <c r="AX95"/>
  <c r="AW95"/>
  <c r="AV95"/>
  <c r="AU95"/>
  <c r="AT95"/>
  <c r="AS95"/>
  <c r="AG95"/>
  <c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8"/>
  <c r="AN98"/>
  <c r="AT97"/>
  <c r="AN97"/>
  <c r="AT96"/>
  <c r="AN96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<sst xmlns="http://schemas.openxmlformats.org/spreadsheetml/2006/main">
  <si>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</si>
  <si>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</si>
  <si>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</si>
  <si>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</si>
  <si>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</si>
  <si>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{df20ce3c-fe86-405f-bea6-f3fc037ccd83}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</si>
  <si>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</si>
  <si>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</si>
  <si>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</si>
  <si>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</si>
  <si>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</si>
  <si>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</si>
  <si>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</si>
  <si>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</si>
  <si>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13/19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</si>
  <si>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</si>
  <si>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</si>
  <si>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Rychnov nad Kněžnou, Oprava chodníku v ulici Fáborského</t>
  </si>
  <si>
    <t>KSO:</t>
  </si>
  <si>
    <t>CC-CZ:</t>
  </si>
  <si>
    <t>Místo:</t>
  </si>
  <si>
    <t>Rychnov nad Kněžnou</t>
  </si>
  <si>
    <t>Datum:</t>
  </si>
  <si>
    <t>12. 2. 2019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</si>
  <si>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</si>
  <si>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</si>
  <si>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</si>
  <si>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</si>
  <si>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</si>
  <si>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</si>
  <si>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</si>
  <si>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VIAPROJEKT s.r.o. HK</t>
  </si>
  <si>
    <t>True</t>
  </si>
  <si>
    <t>Zpracovatel:</t>
  </si>
  <si>
    <t>B.Burešová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</si>
  <si>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</si>
  <si>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</si>
  <si>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</si>
  <si>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</si>
  <si>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</si>
  <si>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</si>
  <si>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</si>
  <si>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</si>
  <si>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</si>
  <si>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</si>
  <si>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</si>
  <si>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</si>
  <si>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</si>
  <si>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</si>
  <si>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</si>
  <si>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</si>
  <si>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</si>
  <si>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</si>
  <si>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</si>
  <si>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</si>
  <si>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</si>
  <si>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</si>
  <si>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</si>
  <si>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</si>
  <si>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</si>
  <si>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</si>
  <si>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</si>
  <si>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</si>
  <si>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</si>
  <si>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</si>
  <si>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</si>
  <si>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</si>
  <si>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</si>
  <si>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</si>
  <si>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</si>
  <si>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</si>
  <si>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</si>
  <si>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</si>
  <si>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</si>
  <si>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</si>
  <si>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</si>
  <si>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</si>
  <si>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</si>
  <si>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</si>
  <si>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</si>
  <si>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A</t>
  </si>
  <si>
    <t>Zpevněné plochy</t>
  </si>
  <si>
    <t>STA</t>
  </si>
  <si>
    <t>1</t>
  </si>
  <si>
    <t>{98391232-470c-4a83-8d17-d9efe424227a}</t>
  </si>
  <si>
    <t>2</t>
  </si>
  <si>
    <t>/</t>
  </si>
  <si>
    <t>a</t>
  </si>
  <si>
    <t>Příprava území</t>
  </si>
  <si>
    <t>Soupis</t>
  </si>
  <si>
    <t>{09c4977e-3f42-4ea5-8a46-7d66d08a3eb4}</t>
  </si>
  <si>
    <t>b</t>
  </si>
  <si>
    <t>Návrh</t>
  </si>
  <si>
    <t>{9a9b82a6-64d6-4b45-bffc-067896c7ec14}</t>
  </si>
  <si>
    <t>B</t>
  </si>
  <si>
    <t>Vedlejší a ostatní náklady</t>
  </si>
  <si>
    <t>{7fdbc655-788d-4b94-a3aa-b23824b420cd}</t>
  </si>
  <si>
    <t>KRYCÍ LIST SOUPISU PRACÍ</t>
  </si>
  <si>
    <t>Objekt:</t>
  </si>
  <si>
    <t>A - Zpevněné plochy</t>
  </si>
  <si>
    <t>Soupis:</t>
  </si>
  <si>
    <t>a - Příprava území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</si>
  <si>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</si>
  <si>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</si>
  <si>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</si>
  <si>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</si>
  <si>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</si>
  <si>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</si>
  <si>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</si>
  <si>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</si>
  <si>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</si>
  <si>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</si>
  <si>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</si>
  <si>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</si>
  <si>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</si>
  <si>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</si>
  <si>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</si>
  <si>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</si>
  <si>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</si>
  <si>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</si>
  <si>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</si>
  <si>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</si>
  <si>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</si>
  <si>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</si>
  <si>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</si>
  <si>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</si>
  <si>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</si>
  <si>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</si>
  <si>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</si>
  <si>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</si>
  <si>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113106132</t>
  </si>
  <si>
    <t>Rozebrání dlažeb z betonových nebo kamenných dlaždic komunikací pro pěší strojně pl do 50 m2</t>
  </si>
  <si>
    <t>m2</t>
  </si>
  <si>
    <t>CS ÚRS 2019 01</t>
  </si>
  <si>
    <t>4</t>
  </si>
  <si>
    <t>1710173892</t>
  </si>
  <si>
    <t>VV</t>
  </si>
  <si>
    <t>demolice chodníku-kryt dl. 300/300mm, viz. příloha č.3</t>
  </si>
  <si>
    <t>22</t>
  </si>
  <si>
    <t>Součet</t>
  </si>
  <si>
    <t>113106134</t>
  </si>
  <si>
    <t>Rozebrání dlažeb ze zámkových dlaždic komunikací pro pěší strojně pl do 50 m2</t>
  </si>
  <si>
    <t>-860645119</t>
  </si>
  <si>
    <t>demolice chodníku-kryt ZD, viz. příloha č.3</t>
  </si>
  <si>
    <t>27</t>
  </si>
  <si>
    <t>3</t>
  </si>
  <si>
    <t>113106142</t>
  </si>
  <si>
    <t>Rozebrání dlažeb z betonových nebo kamenných dlaždic komunikací pro pěší strojně pl přes 50 m2</t>
  </si>
  <si>
    <t>-743667477</t>
  </si>
  <si>
    <t>demolice chodníku-kryt dl. 500/500mm, viz. příloha č.3</t>
  </si>
  <si>
    <t>76</t>
  </si>
  <si>
    <t>113106185</t>
  </si>
  <si>
    <t>Rozebrání dlažeb vozovek z drobných kostek s ložem z kameniva strojně pl do 50 m2</t>
  </si>
  <si>
    <t>-9305230</t>
  </si>
  <si>
    <t>demolice vjezdu-kryt ŽK 100/100, viz. příloha č.3</t>
  </si>
  <si>
    <t>5</t>
  </si>
  <si>
    <t>113107163</t>
  </si>
  <si>
    <t>Odstranění podkladu z kameniva drceného tl 300 mm strojně pl přes 50 do 200 m2</t>
  </si>
  <si>
    <t>-1174655162</t>
  </si>
  <si>
    <t>demolice chodníku - kryt dl. 500/500mm,kamenivo 250 mm, viz. příloha č.3</t>
  </si>
  <si>
    <t>6</t>
  </si>
  <si>
    <t>113107222</t>
  </si>
  <si>
    <t>Odstranění podkladu z kameniva drceného tl 200 mm strojně pl přes 200 m2</t>
  </si>
  <si>
    <t>-1174220134</t>
  </si>
  <si>
    <t>demolice chodníku-kryt živice, kamenivo 150mm, viz. příloha č.3</t>
  </si>
  <si>
    <t>472</t>
  </si>
  <si>
    <t>7</t>
  </si>
  <si>
    <t>113107230</t>
  </si>
  <si>
    <t>Odstranění podkladu z betonu prostého tl 100 mm strojně pl přes 200 m2</t>
  </si>
  <si>
    <t>645268481</t>
  </si>
  <si>
    <t xml:space="preserve">demolice chodníku-kryt živice,beton 100mm,  viz.příloha č.3</t>
  </si>
  <si>
    <t>8</t>
  </si>
  <si>
    <t>113107241</t>
  </si>
  <si>
    <t>Odstranění podkladu živičného tl 50 mm strojně pl přes 200 m2</t>
  </si>
  <si>
    <t>1366166536</t>
  </si>
  <si>
    <t>demolice chodníku-kryt živice, živice 50mm, viz. příloha č.3</t>
  </si>
  <si>
    <t>9</t>
  </si>
  <si>
    <t>113107323</t>
  </si>
  <si>
    <t>Odstranění podkladu z kameniva drceného tl 300 mm strojně pl do 50 m2</t>
  </si>
  <si>
    <t>-1093068251</t>
  </si>
  <si>
    <t>demolice chodníku-kryt ZD,kamenivo 250 mm,. viz. příloha č.3</t>
  </si>
  <si>
    <t>10</t>
  </si>
  <si>
    <t>992910620</t>
  </si>
  <si>
    <t>11</t>
  </si>
  <si>
    <t>96259919</t>
  </si>
  <si>
    <t>demolice vjezdu-kryt ŽK 100/100, kamenivo 250 mm,viz. příloha č.3</t>
  </si>
  <si>
    <t>12</t>
  </si>
  <si>
    <t>113154112</t>
  </si>
  <si>
    <t>Frézování živičného krytu tl 40 mm pruh š 0,5 m pl do 500 m2 bez překážek v trase</t>
  </si>
  <si>
    <t>1075173049</t>
  </si>
  <si>
    <t>viz. příloha č.2</t>
  </si>
  <si>
    <t>164</t>
  </si>
  <si>
    <t>13</t>
  </si>
  <si>
    <t>113202111</t>
  </si>
  <si>
    <t>Vytrhání obrub krajníků obrubníků stojatých</t>
  </si>
  <si>
    <t>m</t>
  </si>
  <si>
    <t>-1912033937</t>
  </si>
  <si>
    <t>demolice obrubníku betonového šířka 150 mm, viz. příloha č.3</t>
  </si>
  <si>
    <t>221</t>
  </si>
  <si>
    <t>14</t>
  </si>
  <si>
    <t>-492422</t>
  </si>
  <si>
    <t>demolice žulového obrubníku, viz. příloha č.3</t>
  </si>
  <si>
    <t>101</t>
  </si>
  <si>
    <t>113203111</t>
  </si>
  <si>
    <t>Vytrhání obrub z dlažebních kostek</t>
  </si>
  <si>
    <t>-1818552353</t>
  </si>
  <si>
    <t>demolice dvojlinky ze žulových kostek 100/100mm, viz. příloha č.3</t>
  </si>
  <si>
    <t>56*2</t>
  </si>
  <si>
    <t>16</t>
  </si>
  <si>
    <t>113204111</t>
  </si>
  <si>
    <t>Vytrhání obrub záhonových</t>
  </si>
  <si>
    <t>924405210</t>
  </si>
  <si>
    <t>demolice obrubníku betonového šířka 50 mm, viz. příloha č.3</t>
  </si>
  <si>
    <t>Ostatní konstrukce a práce, bourání</t>
  </si>
  <si>
    <t>17</t>
  </si>
  <si>
    <t>919731121</t>
  </si>
  <si>
    <t>Zarovnání styčné plochy podkladu nebo krytu živičného tl do 50 mm</t>
  </si>
  <si>
    <t>-98913311</t>
  </si>
  <si>
    <t>327</t>
  </si>
  <si>
    <t>18</t>
  </si>
  <si>
    <t>919735111</t>
  </si>
  <si>
    <t>Řezání stávajícího živičného krytu hl do 50 mm</t>
  </si>
  <si>
    <t>490631531</t>
  </si>
  <si>
    <t>997</t>
  </si>
  <si>
    <t>Přesun sutě</t>
  </si>
  <si>
    <t>19</t>
  </si>
  <si>
    <t>997221551</t>
  </si>
  <si>
    <t>Vodorovná doprava suti ze sypkých materiálů do 1 km</t>
  </si>
  <si>
    <t>t</t>
  </si>
  <si>
    <t>-1224708420</t>
  </si>
  <si>
    <t>živice</t>
  </si>
  <si>
    <t>(164*0,103)+(472*0,098)</t>
  </si>
  <si>
    <t>20</t>
  </si>
  <si>
    <t>1439704334</t>
  </si>
  <si>
    <t>suť</t>
  </si>
  <si>
    <t>(27*0,44)+(22*0,44)+(76*0,44)+(472*0,29)+(472*0,24)+(21*0,44)</t>
  </si>
  <si>
    <t>997221559</t>
  </si>
  <si>
    <t>Příplatek ZKD 1 km u vodorovné dopravy suti ze sypkých materiálů</t>
  </si>
  <si>
    <t>-2054313427</t>
  </si>
  <si>
    <t>živice+příplatek za dalších 9 km</t>
  </si>
  <si>
    <t>63,148*9</t>
  </si>
  <si>
    <t>-581057134</t>
  </si>
  <si>
    <t>suť+příplatek za dalších 9 km</t>
  </si>
  <si>
    <t>314,4*9</t>
  </si>
  <si>
    <t>23</t>
  </si>
  <si>
    <t>997221571</t>
  </si>
  <si>
    <t>Vodorovná doprava vybouraných hmot do 1 km</t>
  </si>
  <si>
    <t>-1642317429</t>
  </si>
  <si>
    <t>vybourané hmoty</t>
  </si>
  <si>
    <t>(27*0,26)+(22*0,255)+(76*0,255)+(21*0,32)+(221*0,205)+(2*0,04)+(101*0,205)+(112*0,115)</t>
  </si>
  <si>
    <t>24</t>
  </si>
  <si>
    <t>997221579</t>
  </si>
  <si>
    <t>Příplatek ZKD 1 km u vodorovné dopravy vybouraných hmot</t>
  </si>
  <si>
    <t>-1704810626</t>
  </si>
  <si>
    <t>vybourané hmoty+příplatek za dalších 9 km</t>
  </si>
  <si>
    <t>117,7*9</t>
  </si>
  <si>
    <t>25</t>
  </si>
  <si>
    <t>997221611</t>
  </si>
  <si>
    <t>Nakládání suti na dopravní prostředky pro vodorovnou dopravu</t>
  </si>
  <si>
    <t>-1892406289</t>
  </si>
  <si>
    <t>26</t>
  </si>
  <si>
    <t>-1896965987</t>
  </si>
  <si>
    <t>997221612</t>
  </si>
  <si>
    <t>Nakládání vybouraných hmot na dopravní prostředky pro vodorovnou dopravu</t>
  </si>
  <si>
    <t>529574048</t>
  </si>
  <si>
    <t>(27*0,26)+(22*0,255)+(76*0,255)+(21*0,32)+(221*0,205)+(2*0,04)+(101*0,205)+(2*56*0,115)</t>
  </si>
  <si>
    <t>28</t>
  </si>
  <si>
    <t>997221815</t>
  </si>
  <si>
    <t>Poplatek za uložení na skládce (skládkovné) stavebního odpadu betonového kód odpadu 170 101</t>
  </si>
  <si>
    <t>-20210401</t>
  </si>
  <si>
    <t>suť beton</t>
  </si>
  <si>
    <t>(472*0,24)</t>
  </si>
  <si>
    <t>29</t>
  </si>
  <si>
    <t>-679019693</t>
  </si>
  <si>
    <t>(27*0,26)+(22*0,255)+(76*0,255)+(221*0,205)+(2*0,04)</t>
  </si>
  <si>
    <t>30</t>
  </si>
  <si>
    <t>997221845</t>
  </si>
  <si>
    <t>Poplatek za uložení na skládce (skládkovné) odpadu asfaltového bez dehtu kód odpadu 170 302</t>
  </si>
  <si>
    <t>-1077115049</t>
  </si>
  <si>
    <t>31</t>
  </si>
  <si>
    <t>997221855</t>
  </si>
  <si>
    <t>Poplatek za uložení na skládce (skládkovné) zeminy a kameniva kód odpadu 170 504</t>
  </si>
  <si>
    <t>-161578412</t>
  </si>
  <si>
    <t>suť-kamenivo</t>
  </si>
  <si>
    <t>(27*0,44)+(22*0,44)+(76*0,44)+(472*0,29)+(21*0,44)</t>
  </si>
  <si>
    <t>32</t>
  </si>
  <si>
    <t>1694362476</t>
  </si>
  <si>
    <t>(21*0,32)+(101*0,205)+(2*56*0,115)</t>
  </si>
  <si>
    <t>998</t>
  </si>
  <si>
    <t>Přesun hmot</t>
  </si>
  <si>
    <t>33</t>
  </si>
  <si>
    <t>998223011</t>
  </si>
  <si>
    <t>Přesun hmot pro pozemní komunikace s krytem dlážděným</t>
  </si>
  <si>
    <t>1934710995</t>
  </si>
  <si>
    <t>34</t>
  </si>
  <si>
    <t>998223091</t>
  </si>
  <si>
    <t>Příplatek k přesunu hmot pro pozemní komunikace s krytem dlážděným za zvětšený přesun do 1000 m</t>
  </si>
  <si>
    <t>-221530378</t>
  </si>
  <si>
    <t>b - Návrh</t>
  </si>
  <si>
    <t xml:space="preserve">    5 - Komunikace pozemní</t>
  </si>
  <si>
    <t>PSV - Práce a dodávky PSV</t>
  </si>
  <si>
    <t xml:space="preserve">    711 - Izolace proti vodě, vlhkosti a plynům</t>
  </si>
  <si>
    <t>113107171</t>
  </si>
  <si>
    <t>Odstranění podkladu z betonu prostého tl 150 mm strojně pl přes 50 do 200 m2</t>
  </si>
  <si>
    <t>655224114</t>
  </si>
  <si>
    <t>případná oprava stávající vozovky, SC C8/10 v tl. 150 mm, viz. příloha 3</t>
  </si>
  <si>
    <t>113107182</t>
  </si>
  <si>
    <t>Odstranění podkladu živičného tl 100 mm strojně pl přes 50 do 200 m2</t>
  </si>
  <si>
    <t>-1691178065</t>
  </si>
  <si>
    <t>případná oprava stávající vozovky, živice 60 mm, viz. příloha 3</t>
  </si>
  <si>
    <t>122202202</t>
  </si>
  <si>
    <t>Odkopávky a prokopávky nezapažené pro silnice objemu do 1000 m3 v hornině tř. 3</t>
  </si>
  <si>
    <t>m3</t>
  </si>
  <si>
    <t>-1812247344</t>
  </si>
  <si>
    <t>výkop. viz. příloha 1</t>
  </si>
  <si>
    <t>130</t>
  </si>
  <si>
    <t>122202209</t>
  </si>
  <si>
    <t>Příplatek k odkopávkám a prokopávkám pro silnice v hornině tř. 3 za lepivost</t>
  </si>
  <si>
    <t>109534691</t>
  </si>
  <si>
    <t>výkop, 10% z celkové kubatury, viz. příloha 1</t>
  </si>
  <si>
    <t>130*0,1</t>
  </si>
  <si>
    <t>130001101</t>
  </si>
  <si>
    <t>Příplatek za ztížení vykopávky v blízkosti podzemního vedení</t>
  </si>
  <si>
    <t>304757037</t>
  </si>
  <si>
    <t>sondy, viz. příloha 1</t>
  </si>
  <si>
    <t>1879812308</t>
  </si>
  <si>
    <t>výkop, 20% z celkové kubatury, viz. příloha 1</t>
  </si>
  <si>
    <t>130*0,2</t>
  </si>
  <si>
    <t>-1941599438</t>
  </si>
  <si>
    <t>kabelové žlaby, viz. příloha 1</t>
  </si>
  <si>
    <t>1*1*40</t>
  </si>
  <si>
    <t>132201101</t>
  </si>
  <si>
    <t>Hloubení rýh š do 600 mm v hornině tř. 3 objemu do 100 m3</t>
  </si>
  <si>
    <t>-999780758</t>
  </si>
  <si>
    <t>sondy viz. příloha 1</t>
  </si>
  <si>
    <t>132201201</t>
  </si>
  <si>
    <t>Hloubení rýh š do 2000 mm v hornině tř. 3 objemu do 100 m3</t>
  </si>
  <si>
    <t>1745534981</t>
  </si>
  <si>
    <t>132201209</t>
  </si>
  <si>
    <t>Příplatek za lepivost k hloubení rýh š do 2000 mm v hornině tř. 3</t>
  </si>
  <si>
    <t>-652252637</t>
  </si>
  <si>
    <t>kabelové žlaby, 10% z celkové kubatury,viz. příloha 1</t>
  </si>
  <si>
    <t>(1*1*40)*0,1</t>
  </si>
  <si>
    <t>161101101</t>
  </si>
  <si>
    <t>Svislé přemístění výkopku z horniny tř. 1 až 4 hl výkopu do 2,5 m</t>
  </si>
  <si>
    <t>-872275387</t>
  </si>
  <si>
    <t>162701105</t>
  </si>
  <si>
    <t>Vodorovné přemístění do 10000 m výkopku/sypaniny z horniny tř. 1 až 4</t>
  </si>
  <si>
    <t>1270759709</t>
  </si>
  <si>
    <t>výkop, viz. příloha 1</t>
  </si>
  <si>
    <t>-19470077</t>
  </si>
  <si>
    <t>0,46*0,46*40</t>
  </si>
  <si>
    <t>171201201</t>
  </si>
  <si>
    <t>Uložení sypaniny na skládky</t>
  </si>
  <si>
    <t>2104059390</t>
  </si>
  <si>
    <t>432056509</t>
  </si>
  <si>
    <t>171201211</t>
  </si>
  <si>
    <t>Poplatek za uložení stavebního odpadu - zeminy a kameniva na skládce</t>
  </si>
  <si>
    <t>1150886975</t>
  </si>
  <si>
    <t>130*1,8</t>
  </si>
  <si>
    <t>-2028564956</t>
  </si>
  <si>
    <t>(0,46*0,46*40)*1,8</t>
  </si>
  <si>
    <t>174101101</t>
  </si>
  <si>
    <t>Zásyp jam, šachet rýh nebo kolem objektů sypaninou se zhutněním</t>
  </si>
  <si>
    <t>-2147474238</t>
  </si>
  <si>
    <t>(1*1*40)-(0,46*0,46*40)</t>
  </si>
  <si>
    <t>175151101</t>
  </si>
  <si>
    <t>Obsypání potrubí strojně sypaninou bez prohození, uloženou do 3 m</t>
  </si>
  <si>
    <t>483346739</t>
  </si>
  <si>
    <t>kabelové žlaby,, viz. příloha 1</t>
  </si>
  <si>
    <t>(0,46*0,46*40)-(0,2*0,215*40)</t>
  </si>
  <si>
    <t>M</t>
  </si>
  <si>
    <t>1849512</t>
  </si>
  <si>
    <t>štěrkopísek</t>
  </si>
  <si>
    <t>-199414536</t>
  </si>
  <si>
    <t>181951102</t>
  </si>
  <si>
    <t>Úprava pláně v hornině tř. 1 až 4 se zhutněním</t>
  </si>
  <si>
    <t>966129155</t>
  </si>
  <si>
    <t>zpevněné plochy</t>
  </si>
  <si>
    <t>(546+9)+(50+13)</t>
  </si>
  <si>
    <t>Komunikace pozemní</t>
  </si>
  <si>
    <t>564851111</t>
  </si>
  <si>
    <t>Podklad ze štěrkodrtě ŠD tl 150 mm</t>
  </si>
  <si>
    <t>-447149375</t>
  </si>
  <si>
    <t xml:space="preserve">oprava vjezdu, štěrkodrť ŠD  fr. 0-32, viz. příloha 3</t>
  </si>
  <si>
    <t>50+13</t>
  </si>
  <si>
    <t>564861111</t>
  </si>
  <si>
    <t>Podklad ze štěrkodrtě ŠD tl 200 mm</t>
  </si>
  <si>
    <t>-703391300</t>
  </si>
  <si>
    <t>úprava podloží, štěrkodrtí ŠD fr. 0-32, viz. příloha 1 a 3</t>
  </si>
  <si>
    <t>618</t>
  </si>
  <si>
    <t>950368938</t>
  </si>
  <si>
    <t xml:space="preserve">oprava chodníku, štěrkodrť ŠD fr.0-32 v tl.  200 mm, viz. příloha 3</t>
  </si>
  <si>
    <t>546+9</t>
  </si>
  <si>
    <t>565145111</t>
  </si>
  <si>
    <t>Asfaltový beton vrstva podkladní ACP 16 (obalované kamenivo OKS) tl 60 mm š do 3 m</t>
  </si>
  <si>
    <t>-746771516</t>
  </si>
  <si>
    <t>případná oprava stávající vozovky, viz. příloha 3</t>
  </si>
  <si>
    <t>567122111</t>
  </si>
  <si>
    <t>Podklad ze směsi stmelené cementem SC C 8/10 (KSC I) tl 120 mm</t>
  </si>
  <si>
    <t>-494679576</t>
  </si>
  <si>
    <t>oprava vjezdu, viz. příloha 3</t>
  </si>
  <si>
    <t>567122114</t>
  </si>
  <si>
    <t>Podklad ze směsi stmelené cementem SC C 8/10 (KSC I) tl 150 mm</t>
  </si>
  <si>
    <t>-1656109033</t>
  </si>
  <si>
    <t>573111112</t>
  </si>
  <si>
    <t>Postřik živičný infiltrační s posypem z asfaltu množství 1 kg/m2</t>
  </si>
  <si>
    <t>-2003342663</t>
  </si>
  <si>
    <t>573211109</t>
  </si>
  <si>
    <t>Postřik živičný spojovací z asfaltu v množství 0,50 kg/m2</t>
  </si>
  <si>
    <t>-104415693</t>
  </si>
  <si>
    <t>živičný koberec viz, příloha 2</t>
  </si>
  <si>
    <t>577134111</t>
  </si>
  <si>
    <t>Asfaltový beton vrstva obrusná ACO 11 (ABS) tř. I tl 40 mm š do 3 m z nemodifikovaného asfaltu</t>
  </si>
  <si>
    <t>2062975031</t>
  </si>
  <si>
    <t>živičný koberec , viz. příloha 2</t>
  </si>
  <si>
    <t>596211123</t>
  </si>
  <si>
    <t>Kladení zámkové dlažby komunikací pro pěší tl 60 mm skupiny B pl přes 300 m2</t>
  </si>
  <si>
    <t>1901943919</t>
  </si>
  <si>
    <t>oprava chodníku, viz. příloha 3</t>
  </si>
  <si>
    <t>59245015</t>
  </si>
  <si>
    <t>dlažba zámková profilová základní 200x165x60mm přírodní</t>
  </si>
  <si>
    <t>-1823333843</t>
  </si>
  <si>
    <t>oprava chodníku+ztratné, viz. příloha č.3</t>
  </si>
  <si>
    <t>546+1,01</t>
  </si>
  <si>
    <t>59245006</t>
  </si>
  <si>
    <t>dlažba skladebná betonová pro nevidomé 200x100x60mm barevná</t>
  </si>
  <si>
    <t>-234008211</t>
  </si>
  <si>
    <t>oprava chodníku-varovný pás, barva červená, + ztratné, viz. příloha č.3</t>
  </si>
  <si>
    <t>9*1,03</t>
  </si>
  <si>
    <t>596211124</t>
  </si>
  <si>
    <t>Příplatek za kombinaci dvou barev u kladení betonových dlažeb komunikací pro pěší tl 60 mm skupiny B</t>
  </si>
  <si>
    <t>1719100984</t>
  </si>
  <si>
    <t>35</t>
  </si>
  <si>
    <t>596211221</t>
  </si>
  <si>
    <t>Kladení zámkové dlažby komunikací pro pěší tl 80 mm skupiny B pl do 100 m2</t>
  </si>
  <si>
    <t>-1853002608</t>
  </si>
  <si>
    <t>36</t>
  </si>
  <si>
    <t>5962113</t>
  </si>
  <si>
    <t>dlažba zámková profilová základní 200x165x80mm, barva přírodní</t>
  </si>
  <si>
    <t>-1418192404</t>
  </si>
  <si>
    <t>oprava vjezdu+ztratné, viz. příloha 3</t>
  </si>
  <si>
    <t>50*1,03</t>
  </si>
  <si>
    <t>37</t>
  </si>
  <si>
    <t>59621131</t>
  </si>
  <si>
    <t>dlažba skladebná betonová pro nevidomé 200x100x80 mm, barva červená</t>
  </si>
  <si>
    <t>709605759</t>
  </si>
  <si>
    <t>oprava vjezdu-varovný pás+ztratné, viz. příloha 3</t>
  </si>
  <si>
    <t>13*1,03</t>
  </si>
  <si>
    <t>38</t>
  </si>
  <si>
    <t>596211224</t>
  </si>
  <si>
    <t>Příplatek za kombinaci dvou barev u kladení betonových dlažeb komunikací pro pěší tl 80 mm skupiny B</t>
  </si>
  <si>
    <t>284183960</t>
  </si>
  <si>
    <t>39</t>
  </si>
  <si>
    <t>916231213</t>
  </si>
  <si>
    <t>Osazení chodníkového obrubníku betonového stojatého s boční opěrou do lože z betonu prostého</t>
  </si>
  <si>
    <t>1937321233</t>
  </si>
  <si>
    <t>osazený do betonového lože C20/25nXF3 s opěrou , viz. příloha 3</t>
  </si>
  <si>
    <t>322</t>
  </si>
  <si>
    <t>40</t>
  </si>
  <si>
    <t>59217023</t>
  </si>
  <si>
    <t>obrubník betonový chodníkový 1000x150x250mm</t>
  </si>
  <si>
    <t>872143410</t>
  </si>
  <si>
    <t>barva přírodní+ztratné, viz. příloha 3</t>
  </si>
  <si>
    <t>322*1,01</t>
  </si>
  <si>
    <t>41</t>
  </si>
  <si>
    <t>916331112</t>
  </si>
  <si>
    <t>Osazení zahradního obrubníku betonového do lože z betonu s boční opěrou</t>
  </si>
  <si>
    <t>-94333086</t>
  </si>
  <si>
    <t>osazený do betonového lože C20/25nXF3 s opěrou, viz. příloha 3</t>
  </si>
  <si>
    <t>95</t>
  </si>
  <si>
    <t>42</t>
  </si>
  <si>
    <t>59217011</t>
  </si>
  <si>
    <t>obrubník betonový zahradní 500x50x200mm</t>
  </si>
  <si>
    <t>1762954341</t>
  </si>
  <si>
    <t>95*1,01</t>
  </si>
  <si>
    <t>43</t>
  </si>
  <si>
    <t>-1815731432</t>
  </si>
  <si>
    <t>44</t>
  </si>
  <si>
    <t>59217012</t>
  </si>
  <si>
    <t>obrubník betonový zahradní 500x80x250mm</t>
  </si>
  <si>
    <t>-612753626</t>
  </si>
  <si>
    <t>barva přírodní, +ztratné, viz. příloha č.3</t>
  </si>
  <si>
    <t>32*1,01</t>
  </si>
  <si>
    <t>45</t>
  </si>
  <si>
    <t>919121132</t>
  </si>
  <si>
    <t>Těsnění spár zálivkou za studena pro komůrky š 20 mm hl 40 mm s těsnicím profilem</t>
  </si>
  <si>
    <t>-460732760</t>
  </si>
  <si>
    <t>viz. příloha 3</t>
  </si>
  <si>
    <t>46</t>
  </si>
  <si>
    <t>919726121</t>
  </si>
  <si>
    <t>Geotextilie pro ochranu, separaci a filtraci netkaná měrná hmotnost do 200 g/m2</t>
  </si>
  <si>
    <t>-1266652835</t>
  </si>
  <si>
    <t>odvodnění vrstvy nad nepropustným podkladem, viz. příloha 1 a 3</t>
  </si>
  <si>
    <t>47</t>
  </si>
  <si>
    <t>920</t>
  </si>
  <si>
    <t>Plastové kabelová žlaby z tvrného plastu se zákrytem</t>
  </si>
  <si>
    <t>-537868630</t>
  </si>
  <si>
    <t>montáž+dodávka viz. příloha 1</t>
  </si>
  <si>
    <t>48</t>
  </si>
  <si>
    <t>921</t>
  </si>
  <si>
    <t>Vyčištění stávajících uličních vpustí</t>
  </si>
  <si>
    <t>kus</t>
  </si>
  <si>
    <t>-1578921186</t>
  </si>
  <si>
    <t>vyčištění+doprava</t>
  </si>
  <si>
    <t>49</t>
  </si>
  <si>
    <t>938908411</t>
  </si>
  <si>
    <t>Čištění vozovek splachováním vodou</t>
  </si>
  <si>
    <t>-1273405732</t>
  </si>
  <si>
    <t>50</t>
  </si>
  <si>
    <t>-2103626416</t>
  </si>
  <si>
    <t>živičný koberec, viz. příloha 2</t>
  </si>
  <si>
    <t>51</t>
  </si>
  <si>
    <t>669299835</t>
  </si>
  <si>
    <t>suť+živice</t>
  </si>
  <si>
    <t>(164*0,325)+(164*0,22)</t>
  </si>
  <si>
    <t>52</t>
  </si>
  <si>
    <t>-1073229459</t>
  </si>
  <si>
    <t>suť+živice+příplatek za dalších 9 km</t>
  </si>
  <si>
    <t>89,38*9</t>
  </si>
  <si>
    <t>53</t>
  </si>
  <si>
    <t>-664492824</t>
  </si>
  <si>
    <t>54</t>
  </si>
  <si>
    <t>-627835197</t>
  </si>
  <si>
    <t>(164*0,325)</t>
  </si>
  <si>
    <t>55</t>
  </si>
  <si>
    <t>-965092036</t>
  </si>
  <si>
    <t>164*0,22</t>
  </si>
  <si>
    <t>56</t>
  </si>
  <si>
    <t>76227721</t>
  </si>
  <si>
    <t>57</t>
  </si>
  <si>
    <t>564790002</t>
  </si>
  <si>
    <t>PSV</t>
  </si>
  <si>
    <t>Práce a dodávky PSV</t>
  </si>
  <si>
    <t>711</t>
  </si>
  <si>
    <t>Izolace proti vodě, vlhkosti a plynům</t>
  </si>
  <si>
    <t>58</t>
  </si>
  <si>
    <t>711161212</t>
  </si>
  <si>
    <t>Izolace proti zemní vlhkosti nopovou fólií svislá, nopek v 8,0 mm, tl do 0,6 mm</t>
  </si>
  <si>
    <t>-1188768178</t>
  </si>
  <si>
    <t>nopová fólie mezi chodníkem a objektem či podezdívkou, viz. příloha 3</t>
  </si>
  <si>
    <t>91</t>
  </si>
  <si>
    <t>B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</si>
  <si>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</si>
  <si>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</si>
  <si>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</si>
  <si>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</si>
  <si>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</si>
  <si>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</si>
  <si>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</si>
  <si>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</si>
  <si>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</si>
  <si>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</si>
  <si>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012203000</t>
  </si>
  <si>
    <t>Geodetické práce při provádění stavby</t>
  </si>
  <si>
    <t>kpl</t>
  </si>
  <si>
    <t>1024</t>
  </si>
  <si>
    <t>454530024</t>
  </si>
  <si>
    <t>012303000</t>
  </si>
  <si>
    <t>Geodetické práce po výstavbě</t>
  </si>
  <si>
    <t>711504066</t>
  </si>
  <si>
    <t>013254000</t>
  </si>
  <si>
    <t>Dokumentace skutečného provedení stavby</t>
  </si>
  <si>
    <t>-1804714642</t>
  </si>
  <si>
    <t>VRN3</t>
  </si>
  <si>
    <t>Zařízení staveniště</t>
  </si>
  <si>
    <t>030001000</t>
  </si>
  <si>
    <t>-844463739</t>
  </si>
  <si>
    <t>stavební buňky, toiky, napojení na inž. sítě atd.</t>
  </si>
  <si>
    <t>034002000</t>
  </si>
  <si>
    <t>Zabezpečení staveniště</t>
  </si>
  <si>
    <t>480236225</t>
  </si>
  <si>
    <t>zabezpečení staveniště v souladu s nařízením vlády 591/2006Sb.</t>
  </si>
  <si>
    <t>VRN4</t>
  </si>
  <si>
    <t>Inženýrská činnost</t>
  </si>
  <si>
    <t>043134000</t>
  </si>
  <si>
    <t>Zkoušky zatěžovací</t>
  </si>
  <si>
    <t>-92928402</t>
  </si>
  <si>
    <t>zkoušky</t>
  </si>
  <si>
    <t>VRN7</t>
  </si>
  <si>
    <t>Provozní vlivy</t>
  </si>
  <si>
    <t>072002000</t>
  </si>
  <si>
    <t>Silniční provoz</t>
  </si>
  <si>
    <t>9469127</t>
  </si>
  <si>
    <t>dopravní značení</t>
  </si>
  <si>
    <t>VRN9</t>
  </si>
  <si>
    <t>Ostatní náklady</t>
  </si>
  <si>
    <t>091003000</t>
  </si>
  <si>
    <t>Ostatní náklady bez rozlišení</t>
  </si>
  <si>
    <t>-243194541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</si>
</sst>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ht="36.96" customHeight="1">
      <c r="AR2"/>
      <c r="BS2" s="16" t="s">
        <v>6</v>
      </c>
      <c r="BT2" s="16" t="s">
        <v>7</v>
      </c>
    </row>
    <row r="3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ht="18.48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32</v>
      </c>
    </row>
    <row r="18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ht="18.48" customHeight="1">
      <c r="B20" s="20"/>
      <c r="C20" s="21"/>
      <c r="D20" s="21"/>
      <c r="E20" s="26" t="s">
        <v>34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32</v>
      </c>
    </row>
    <row r="2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ht="12" customHeight="1">
      <c r="B22" s="20"/>
      <c r="C22" s="21"/>
      <c r="D22" s="31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1" customFormat="1" ht="25.92" customHeight="1">
      <c r="B26" s="37"/>
      <c r="C26" s="38"/>
      <c r="D26" s="39" t="s">
        <v>36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30"/>
    </row>
    <row r="27" s="1" customFormat="1" ht="6.96" customHeight="1"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30"/>
    </row>
    <row r="28" s="1" customForma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37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38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39</v>
      </c>
      <c r="AL28" s="43"/>
      <c r="AM28" s="43"/>
      <c r="AN28" s="43"/>
      <c r="AO28" s="43"/>
      <c r="AP28" s="38"/>
      <c r="AQ28" s="38"/>
      <c r="AR28" s="42"/>
      <c r="BE28" s="30"/>
    </row>
    <row r="29" s="2" customFormat="1" ht="14.4" customHeight="1">
      <c r="B29" s="44"/>
      <c r="C29" s="45"/>
      <c r="D29" s="31" t="s">
        <v>40</v>
      </c>
      <c r="E29" s="45"/>
      <c r="F29" s="31" t="s">
        <v>41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2" customFormat="1" ht="14.4" customHeight="1">
      <c r="B30" s="44"/>
      <c r="C30" s="45"/>
      <c r="D30" s="45"/>
      <c r="E30" s="45"/>
      <c r="F30" s="31" t="s">
        <v>42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2" customFormat="1" ht="14.4" customHeight="1">
      <c r="B31" s="44"/>
      <c r="C31" s="45"/>
      <c r="D31" s="45"/>
      <c r="E31" s="45"/>
      <c r="F31" s="31" t="s">
        <v>43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2" customFormat="1" ht="14.4" customHeight="1">
      <c r="B32" s="44"/>
      <c r="C32" s="45"/>
      <c r="D32" s="45"/>
      <c r="E32" s="45"/>
      <c r="F32" s="31" t="s">
        <v>44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2" customFormat="1" ht="14.4" customHeight="1">
      <c r="B33" s="44"/>
      <c r="C33" s="45"/>
      <c r="D33" s="45"/>
      <c r="E33" s="45"/>
      <c r="F33" s="31" t="s">
        <v>45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1" customFormat="1" ht="6.96" customHeight="1"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0"/>
    </row>
    <row r="35" s="1" customFormat="1" ht="25.92" customHeight="1">
      <c r="B35" s="37"/>
      <c r="C35" s="50"/>
      <c r="D35" s="51" t="s">
        <v>46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47</v>
      </c>
      <c r="U35" s="52"/>
      <c r="V35" s="52"/>
      <c r="W35" s="52"/>
      <c r="X35" s="54" t="s">
        <v>48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</row>
    <row r="36" s="1" customFormat="1" ht="6.96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</row>
    <row r="37" s="1" customFormat="1" ht="14.4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</row>
    <row r="38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1" customFormat="1" ht="14.4" customHeight="1">
      <c r="B49" s="37"/>
      <c r="C49" s="38"/>
      <c r="D49" s="57" t="s">
        <v>49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50</v>
      </c>
      <c r="AI49" s="58"/>
      <c r="AJ49" s="58"/>
      <c r="AK49" s="58"/>
      <c r="AL49" s="58"/>
      <c r="AM49" s="58"/>
      <c r="AN49" s="58"/>
      <c r="AO49" s="58"/>
      <c r="AP49" s="38"/>
      <c r="AQ49" s="38"/>
      <c r="AR49" s="4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1" customFormat="1">
      <c r="B60" s="37"/>
      <c r="C60" s="38"/>
      <c r="D60" s="59" t="s">
        <v>51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9" t="s">
        <v>52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9" t="s">
        <v>51</v>
      </c>
      <c r="AI60" s="40"/>
      <c r="AJ60" s="40"/>
      <c r="AK60" s="40"/>
      <c r="AL60" s="40"/>
      <c r="AM60" s="59" t="s">
        <v>52</v>
      </c>
      <c r="AN60" s="40"/>
      <c r="AO60" s="40"/>
      <c r="AP60" s="38"/>
      <c r="AQ60" s="38"/>
      <c r="AR60" s="42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1" customFormat="1">
      <c r="B64" s="37"/>
      <c r="C64" s="38"/>
      <c r="D64" s="57" t="s">
        <v>53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7" t="s">
        <v>54</v>
      </c>
      <c r="AI64" s="58"/>
      <c r="AJ64" s="58"/>
      <c r="AK64" s="58"/>
      <c r="AL64" s="58"/>
      <c r="AM64" s="58"/>
      <c r="AN64" s="58"/>
      <c r="AO64" s="58"/>
      <c r="AP64" s="38"/>
      <c r="AQ64" s="38"/>
      <c r="AR64" s="42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1" customFormat="1">
      <c r="B75" s="37"/>
      <c r="C75" s="38"/>
      <c r="D75" s="59" t="s">
        <v>51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9" t="s">
        <v>52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9" t="s">
        <v>51</v>
      </c>
      <c r="AI75" s="40"/>
      <c r="AJ75" s="40"/>
      <c r="AK75" s="40"/>
      <c r="AL75" s="40"/>
      <c r="AM75" s="59" t="s">
        <v>52</v>
      </c>
      <c r="AN75" s="40"/>
      <c r="AO75" s="40"/>
      <c r="AP75" s="38"/>
      <c r="AQ75" s="38"/>
      <c r="AR75" s="42"/>
    </row>
    <row r="76" s="1" customFormat="1"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</row>
    <row r="77" s="1" customFormat="1" ht="6.96" customHeight="1"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42"/>
    </row>
    <row r="81" s="1" customFormat="1" ht="6.96" customHeight="1"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42"/>
    </row>
    <row r="82" s="1" customFormat="1" ht="24.96" customHeight="1">
      <c r="B82" s="37"/>
      <c r="C82" s="22" t="s">
        <v>55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</row>
    <row r="84" s="3" customFormat="1" ht="12" customHeight="1">
      <c r="B84" s="64"/>
      <c r="C84" s="31" t="s">
        <v>13</v>
      </c>
      <c r="D84" s="65"/>
      <c r="E84" s="65"/>
      <c r="F84" s="65"/>
      <c r="G84" s="65"/>
      <c r="H84" s="65"/>
      <c r="I84" s="65"/>
      <c r="J84" s="65"/>
      <c r="K84" s="65"/>
      <c r="L84" s="65" t="str">
        <f>K5</f>
        <v>13/19</v>
      </c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  <c r="AN84" s="65"/>
      <c r="AO84" s="65"/>
      <c r="AP84" s="65"/>
      <c r="AQ84" s="65"/>
      <c r="AR84" s="66"/>
    </row>
    <row r="85" s="4" customFormat="1" ht="36.96" customHeight="1">
      <c r="B85" s="67"/>
      <c r="C85" s="68" t="s">
        <v>16</v>
      </c>
      <c r="D85" s="69"/>
      <c r="E85" s="69"/>
      <c r="F85" s="69"/>
      <c r="G85" s="69"/>
      <c r="H85" s="69"/>
      <c r="I85" s="69"/>
      <c r="J85" s="69"/>
      <c r="K85" s="69"/>
      <c r="L85" s="70" t="str">
        <f>K6</f>
        <v>Rychnov nad Kněžnou, Oprava chodníku v ulici Fáborského</v>
      </c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  <c r="AN85" s="69"/>
      <c r="AO85" s="69"/>
      <c r="AP85" s="69"/>
      <c r="AQ85" s="69"/>
      <c r="AR85" s="71"/>
    </row>
    <row r="86" s="1" customFormat="1" ht="6.96" customHeight="1"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</row>
    <row r="87" s="1" customFormat="1" ht="12" customHeight="1">
      <c r="B87" s="37"/>
      <c r="C87" s="31" t="s">
        <v>20</v>
      </c>
      <c r="D87" s="38"/>
      <c r="E87" s="38"/>
      <c r="F87" s="38"/>
      <c r="G87" s="38"/>
      <c r="H87" s="38"/>
      <c r="I87" s="38"/>
      <c r="J87" s="38"/>
      <c r="K87" s="38"/>
      <c r="L87" s="72" t="str">
        <f>IF(K8="","",K8)</f>
        <v>Rychnov nad Kněžnou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1" t="s">
        <v>22</v>
      </c>
      <c r="AJ87" s="38"/>
      <c r="AK87" s="38"/>
      <c r="AL87" s="38"/>
      <c r="AM87" s="73" t="str">
        <f>IF(AN8= "","",AN8)</f>
        <v>12. 2. 2019</v>
      </c>
      <c r="AN87" s="73"/>
      <c r="AO87" s="38"/>
      <c r="AP87" s="38"/>
      <c r="AQ87" s="38"/>
      <c r="AR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</row>
    <row r="89" s="1" customFormat="1" ht="15.15" customHeight="1">
      <c r="B89" s="37"/>
      <c r="C89" s="31" t="s">
        <v>24</v>
      </c>
      <c r="D89" s="38"/>
      <c r="E89" s="38"/>
      <c r="F89" s="38"/>
      <c r="G89" s="38"/>
      <c r="H89" s="38"/>
      <c r="I89" s="38"/>
      <c r="J89" s="38"/>
      <c r="K89" s="38"/>
      <c r="L89" s="65" t="str">
        <f>IF(E11= "","",E11)</f>
        <v xml:space="preserve"> 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1" t="s">
        <v>30</v>
      </c>
      <c r="AJ89" s="38"/>
      <c r="AK89" s="38"/>
      <c r="AL89" s="38"/>
      <c r="AM89" s="74" t="str">
        <f>IF(E17="","",E17)</f>
        <v>VIAPROJEKT s.r.o. HK</v>
      </c>
      <c r="AN89" s="65"/>
      <c r="AO89" s="65"/>
      <c r="AP89" s="65"/>
      <c r="AQ89" s="38"/>
      <c r="AR89" s="42"/>
      <c r="AS89" s="75" t="s">
        <v>56</v>
      </c>
      <c r="AT89" s="76"/>
      <c r="AU89" s="77"/>
      <c r="AV89" s="77"/>
      <c r="AW89" s="77"/>
      <c r="AX89" s="77"/>
      <c r="AY89" s="77"/>
      <c r="AZ89" s="77"/>
      <c r="BA89" s="77"/>
      <c r="BB89" s="77"/>
      <c r="BC89" s="77"/>
      <c r="BD89" s="78"/>
    </row>
    <row r="90" s="1" customFormat="1" ht="15.15" customHeight="1">
      <c r="B90" s="37"/>
      <c r="C90" s="31" t="s">
        <v>28</v>
      </c>
      <c r="D90" s="38"/>
      <c r="E90" s="38"/>
      <c r="F90" s="38"/>
      <c r="G90" s="38"/>
      <c r="H90" s="38"/>
      <c r="I90" s="38"/>
      <c r="J90" s="38"/>
      <c r="K90" s="38"/>
      <c r="L90" s="65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1" t="s">
        <v>33</v>
      </c>
      <c r="AJ90" s="38"/>
      <c r="AK90" s="38"/>
      <c r="AL90" s="38"/>
      <c r="AM90" s="74" t="str">
        <f>IF(E20="","",E20)</f>
        <v>B.Burešová</v>
      </c>
      <c r="AN90" s="65"/>
      <c r="AO90" s="65"/>
      <c r="AP90" s="65"/>
      <c r="AQ90" s="38"/>
      <c r="AR90" s="42"/>
      <c r="AS90" s="79"/>
      <c r="AT90" s="80"/>
      <c r="AU90" s="81"/>
      <c r="AV90" s="81"/>
      <c r="AW90" s="81"/>
      <c r="AX90" s="81"/>
      <c r="AY90" s="81"/>
      <c r="AZ90" s="81"/>
      <c r="BA90" s="81"/>
      <c r="BB90" s="81"/>
      <c r="BC90" s="81"/>
      <c r="BD90" s="82"/>
    </row>
    <row r="91" s="1" customFormat="1" ht="10.8" customHeight="1"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3"/>
      <c r="AT91" s="84"/>
      <c r="AU91" s="85"/>
      <c r="AV91" s="85"/>
      <c r="AW91" s="85"/>
      <c r="AX91" s="85"/>
      <c r="AY91" s="85"/>
      <c r="AZ91" s="85"/>
      <c r="BA91" s="85"/>
      <c r="BB91" s="85"/>
      <c r="BC91" s="85"/>
      <c r="BD91" s="86"/>
    </row>
    <row r="92" s="1" customFormat="1" ht="29.28" customHeight="1">
      <c r="B92" s="37"/>
      <c r="C92" s="87" t="s">
        <v>57</v>
      </c>
      <c r="D92" s="88"/>
      <c r="E92" s="88"/>
      <c r="F92" s="88"/>
      <c r="G92" s="88"/>
      <c r="H92" s="89"/>
      <c r="I92" s="90" t="s">
        <v>58</v>
      </c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91" t="s">
        <v>59</v>
      </c>
      <c r="AH92" s="88"/>
      <c r="AI92" s="88"/>
      <c r="AJ92" s="88"/>
      <c r="AK92" s="88"/>
      <c r="AL92" s="88"/>
      <c r="AM92" s="88"/>
      <c r="AN92" s="90" t="s">
        <v>60</v>
      </c>
      <c r="AO92" s="88"/>
      <c r="AP92" s="92"/>
      <c r="AQ92" s="93" t="s">
        <v>61</v>
      </c>
      <c r="AR92" s="42"/>
      <c r="AS92" s="94" t="s">
        <v>62</v>
      </c>
      <c r="AT92" s="95" t="s">
        <v>63</v>
      </c>
      <c r="AU92" s="95" t="s">
        <v>64</v>
      </c>
      <c r="AV92" s="95" t="s">
        <v>65</v>
      </c>
      <c r="AW92" s="95" t="s">
        <v>66</v>
      </c>
      <c r="AX92" s="95" t="s">
        <v>67</v>
      </c>
      <c r="AY92" s="95" t="s">
        <v>68</v>
      </c>
      <c r="AZ92" s="95" t="s">
        <v>69</v>
      </c>
      <c r="BA92" s="95" t="s">
        <v>70</v>
      </c>
      <c r="BB92" s="95" t="s">
        <v>71</v>
      </c>
      <c r="BC92" s="95" t="s">
        <v>72</v>
      </c>
      <c r="BD92" s="96" t="s">
        <v>73</v>
      </c>
    </row>
    <row r="93" s="1" customFormat="1" ht="10.8" customHeight="1"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97"/>
      <c r="AT93" s="98"/>
      <c r="AU93" s="98"/>
      <c r="AV93" s="98"/>
      <c r="AW93" s="98"/>
      <c r="AX93" s="98"/>
      <c r="AY93" s="98"/>
      <c r="AZ93" s="98"/>
      <c r="BA93" s="98"/>
      <c r="BB93" s="98"/>
      <c r="BC93" s="98"/>
      <c r="BD93" s="99"/>
    </row>
    <row r="94" s="5" customFormat="1" ht="32.4" customHeight="1">
      <c r="B94" s="100"/>
      <c r="C94" s="101" t="s">
        <v>74</v>
      </c>
      <c r="D94" s="102"/>
      <c r="E94" s="102"/>
      <c r="F94" s="102"/>
      <c r="G94" s="102"/>
      <c r="H94" s="102"/>
      <c r="I94" s="102"/>
      <c r="J94" s="102"/>
      <c r="K94" s="102"/>
      <c r="L94" s="102"/>
      <c r="M94" s="102"/>
      <c r="N94" s="102"/>
      <c r="O94" s="102"/>
      <c r="P94" s="102"/>
      <c r="Q94" s="102"/>
      <c r="R94" s="102"/>
      <c r="S94" s="102"/>
      <c r="T94" s="102"/>
      <c r="U94" s="102"/>
      <c r="V94" s="102"/>
      <c r="W94" s="102"/>
      <c r="X94" s="102"/>
      <c r="Y94" s="102"/>
      <c r="Z94" s="102"/>
      <c r="AA94" s="102"/>
      <c r="AB94" s="102"/>
      <c r="AC94" s="102"/>
      <c r="AD94" s="102"/>
      <c r="AE94" s="102"/>
      <c r="AF94" s="102"/>
      <c r="AG94" s="103">
        <f>ROUND(AG95+AG98,2)</f>
        <v>0</v>
      </c>
      <c r="AH94" s="103"/>
      <c r="AI94" s="103"/>
      <c r="AJ94" s="103"/>
      <c r="AK94" s="103"/>
      <c r="AL94" s="103"/>
      <c r="AM94" s="103"/>
      <c r="AN94" s="104">
        <f>SUM(AG94,AT94)</f>
        <v>0</v>
      </c>
      <c r="AO94" s="104"/>
      <c r="AP94" s="104"/>
      <c r="AQ94" s="105" t="s">
        <v>1</v>
      </c>
      <c r="AR94" s="106"/>
      <c r="AS94" s="107">
        <f>ROUND(AS95+AS98,2)</f>
        <v>0</v>
      </c>
      <c r="AT94" s="108">
        <f>ROUND(SUM(AV94:AW94),2)</f>
        <v>0</v>
      </c>
      <c r="AU94" s="109">
        <f>ROUND(AU95+AU98,5)</f>
        <v>0</v>
      </c>
      <c r="AV94" s="108">
        <f>ROUND(AZ94*L29,2)</f>
        <v>0</v>
      </c>
      <c r="AW94" s="108">
        <f>ROUND(BA94*L30,2)</f>
        <v>0</v>
      </c>
      <c r="AX94" s="108">
        <f>ROUND(BB94*L29,2)</f>
        <v>0</v>
      </c>
      <c r="AY94" s="108">
        <f>ROUND(BC94*L30,2)</f>
        <v>0</v>
      </c>
      <c r="AZ94" s="108">
        <f>ROUND(AZ95+AZ98,2)</f>
        <v>0</v>
      </c>
      <c r="BA94" s="108">
        <f>ROUND(BA95+BA98,2)</f>
        <v>0</v>
      </c>
      <c r="BB94" s="108">
        <f>ROUND(BB95+BB98,2)</f>
        <v>0</v>
      </c>
      <c r="BC94" s="108">
        <f>ROUND(BC95+BC98,2)</f>
        <v>0</v>
      </c>
      <c r="BD94" s="110">
        <f>ROUND(BD95+BD98,2)</f>
        <v>0</v>
      </c>
      <c r="BS94" s="111" t="s">
        <v>75</v>
      </c>
      <c r="BT94" s="111" t="s">
        <v>76</v>
      </c>
      <c r="BU94" s="112" t="s">
        <v>77</v>
      </c>
      <c r="BV94" s="111" t="s">
        <v>78</v>
      </c>
      <c r="BW94" s="111" t="s">
        <v>5</v>
      </c>
      <c r="BX94" s="111" t="s">
        <v>79</v>
      </c>
      <c r="CL94" s="111" t="s">
        <v>1</v>
      </c>
    </row>
    <row r="95" s="6" customFormat="1" ht="16.5" customHeight="1">
      <c r="B95" s="113"/>
      <c r="C95" s="114"/>
      <c r="D95" s="115" t="s">
        <v>80</v>
      </c>
      <c r="E95" s="115"/>
      <c r="F95" s="115"/>
      <c r="G95" s="115"/>
      <c r="H95" s="115"/>
      <c r="I95" s="116"/>
      <c r="J95" s="115" t="s">
        <v>81</v>
      </c>
      <c r="K95" s="115"/>
      <c r="L95" s="115"/>
      <c r="M95" s="115"/>
      <c r="N95" s="115"/>
      <c r="O95" s="115"/>
      <c r="P95" s="115"/>
      <c r="Q95" s="115"/>
      <c r="R95" s="115"/>
      <c r="S95" s="115"/>
      <c r="T95" s="115"/>
      <c r="U95" s="115"/>
      <c r="V95" s="115"/>
      <c r="W95" s="115"/>
      <c r="X95" s="115"/>
      <c r="Y95" s="115"/>
      <c r="Z95" s="115"/>
      <c r="AA95" s="115"/>
      <c r="AB95" s="115"/>
      <c r="AC95" s="115"/>
      <c r="AD95" s="115"/>
      <c r="AE95" s="115"/>
      <c r="AF95" s="115"/>
      <c r="AG95" s="117">
        <f>ROUND(SUM(AG96:AG97),2)</f>
        <v>0</v>
      </c>
      <c r="AH95" s="116"/>
      <c r="AI95" s="116"/>
      <c r="AJ95" s="116"/>
      <c r="AK95" s="116"/>
      <c r="AL95" s="116"/>
      <c r="AM95" s="116"/>
      <c r="AN95" s="118">
        <f>SUM(AG95,AT95)</f>
        <v>0</v>
      </c>
      <c r="AO95" s="116"/>
      <c r="AP95" s="116"/>
      <c r="AQ95" s="119" t="s">
        <v>82</v>
      </c>
      <c r="AR95" s="120"/>
      <c r="AS95" s="121">
        <f>ROUND(SUM(AS96:AS97),2)</f>
        <v>0</v>
      </c>
      <c r="AT95" s="122">
        <f>ROUND(SUM(AV95:AW95),2)</f>
        <v>0</v>
      </c>
      <c r="AU95" s="123">
        <f>ROUND(SUM(AU96:AU97),5)</f>
        <v>0</v>
      </c>
      <c r="AV95" s="122">
        <f>ROUND(AZ95*L29,2)</f>
        <v>0</v>
      </c>
      <c r="AW95" s="122">
        <f>ROUND(BA95*L30,2)</f>
        <v>0</v>
      </c>
      <c r="AX95" s="122">
        <f>ROUND(BB95*L29,2)</f>
        <v>0</v>
      </c>
      <c r="AY95" s="122">
        <f>ROUND(BC95*L30,2)</f>
        <v>0</v>
      </c>
      <c r="AZ95" s="122">
        <f>ROUND(SUM(AZ96:AZ97),2)</f>
        <v>0</v>
      </c>
      <c r="BA95" s="122">
        <f>ROUND(SUM(BA96:BA97),2)</f>
        <v>0</v>
      </c>
      <c r="BB95" s="122">
        <f>ROUND(SUM(BB96:BB97),2)</f>
        <v>0</v>
      </c>
      <c r="BC95" s="122">
        <f>ROUND(SUM(BC96:BC97),2)</f>
        <v>0</v>
      </c>
      <c r="BD95" s="124">
        <f>ROUND(SUM(BD96:BD97),2)</f>
        <v>0</v>
      </c>
      <c r="BS95" s="125" t="s">
        <v>75</v>
      </c>
      <c r="BT95" s="125" t="s">
        <v>83</v>
      </c>
      <c r="BU95" s="125" t="s">
        <v>77</v>
      </c>
      <c r="BV95" s="125" t="s">
        <v>78</v>
      </c>
      <c r="BW95" s="125" t="s">
        <v>84</v>
      </c>
      <c r="BX95" s="125" t="s">
        <v>5</v>
      </c>
      <c r="CL95" s="125" t="s">
        <v>1</v>
      </c>
      <c r="CM95" s="125" t="s">
        <v>85</v>
      </c>
    </row>
    <row r="96" s="3" customFormat="1" ht="16.5" customHeight="1">
      <c r="A96" s="126" t="s">
        <v>86</v>
      </c>
      <c r="B96" s="64"/>
      <c r="C96" s="127"/>
      <c r="D96" s="127"/>
      <c r="E96" s="128" t="s">
        <v>87</v>
      </c>
      <c r="F96" s="128"/>
      <c r="G96" s="128"/>
      <c r="H96" s="128"/>
      <c r="I96" s="128"/>
      <c r="J96" s="127"/>
      <c r="K96" s="128" t="s">
        <v>88</v>
      </c>
      <c r="L96" s="128"/>
      <c r="M96" s="128"/>
      <c r="N96" s="128"/>
      <c r="O96" s="128"/>
      <c r="P96" s="128"/>
      <c r="Q96" s="128"/>
      <c r="R96" s="128"/>
      <c r="S96" s="128"/>
      <c r="T96" s="128"/>
      <c r="U96" s="128"/>
      <c r="V96" s="128"/>
      <c r="W96" s="128"/>
      <c r="X96" s="128"/>
      <c r="Y96" s="128"/>
      <c r="Z96" s="128"/>
      <c r="AA96" s="128"/>
      <c r="AB96" s="128"/>
      <c r="AC96" s="128"/>
      <c r="AD96" s="128"/>
      <c r="AE96" s="128"/>
      <c r="AF96" s="128"/>
      <c r="AG96" s="129">
        <f>'a - Příprava území'!J32</f>
        <v>0</v>
      </c>
      <c r="AH96" s="127"/>
      <c r="AI96" s="127"/>
      <c r="AJ96" s="127"/>
      <c r="AK96" s="127"/>
      <c r="AL96" s="127"/>
      <c r="AM96" s="127"/>
      <c r="AN96" s="129">
        <f>SUM(AG96,AT96)</f>
        <v>0</v>
      </c>
      <c r="AO96" s="127"/>
      <c r="AP96" s="127"/>
      <c r="AQ96" s="130" t="s">
        <v>89</v>
      </c>
      <c r="AR96" s="66"/>
      <c r="AS96" s="131">
        <v>0</v>
      </c>
      <c r="AT96" s="132">
        <f>ROUND(SUM(AV96:AW96),2)</f>
        <v>0</v>
      </c>
      <c r="AU96" s="133">
        <f>'a - Příprava území'!P125</f>
        <v>0</v>
      </c>
      <c r="AV96" s="132">
        <f>'a - Příprava území'!J35</f>
        <v>0</v>
      </c>
      <c r="AW96" s="132">
        <f>'a - Příprava území'!J36</f>
        <v>0</v>
      </c>
      <c r="AX96" s="132">
        <f>'a - Příprava území'!J37</f>
        <v>0</v>
      </c>
      <c r="AY96" s="132">
        <f>'a - Příprava území'!J38</f>
        <v>0</v>
      </c>
      <c r="AZ96" s="132">
        <f>'a - Příprava území'!F35</f>
        <v>0</v>
      </c>
      <c r="BA96" s="132">
        <f>'a - Příprava území'!F36</f>
        <v>0</v>
      </c>
      <c r="BB96" s="132">
        <f>'a - Příprava území'!F37</f>
        <v>0</v>
      </c>
      <c r="BC96" s="132">
        <f>'a - Příprava území'!F38</f>
        <v>0</v>
      </c>
      <c r="BD96" s="134">
        <f>'a - Příprava území'!F39</f>
        <v>0</v>
      </c>
      <c r="BT96" s="135" t="s">
        <v>85</v>
      </c>
      <c r="BV96" s="135" t="s">
        <v>78</v>
      </c>
      <c r="BW96" s="135" t="s">
        <v>90</v>
      </c>
      <c r="BX96" s="135" t="s">
        <v>84</v>
      </c>
      <c r="CL96" s="135" t="s">
        <v>1</v>
      </c>
    </row>
    <row r="97" s="3" customFormat="1" ht="16.5" customHeight="1">
      <c r="A97" s="126" t="s">
        <v>86</v>
      </c>
      <c r="B97" s="64"/>
      <c r="C97" s="127"/>
      <c r="D97" s="127"/>
      <c r="E97" s="128" t="s">
        <v>91</v>
      </c>
      <c r="F97" s="128"/>
      <c r="G97" s="128"/>
      <c r="H97" s="128"/>
      <c r="I97" s="128"/>
      <c r="J97" s="127"/>
      <c r="K97" s="128" t="s">
        <v>92</v>
      </c>
      <c r="L97" s="128"/>
      <c r="M97" s="128"/>
      <c r="N97" s="128"/>
      <c r="O97" s="128"/>
      <c r="P97" s="128"/>
      <c r="Q97" s="128"/>
      <c r="R97" s="128"/>
      <c r="S97" s="128"/>
      <c r="T97" s="128"/>
      <c r="U97" s="128"/>
      <c r="V97" s="128"/>
      <c r="W97" s="128"/>
      <c r="X97" s="128"/>
      <c r="Y97" s="128"/>
      <c r="Z97" s="128"/>
      <c r="AA97" s="128"/>
      <c r="AB97" s="128"/>
      <c r="AC97" s="128"/>
      <c r="AD97" s="128"/>
      <c r="AE97" s="128"/>
      <c r="AF97" s="128"/>
      <c r="AG97" s="129">
        <f>'b - Návrh'!J32</f>
        <v>0</v>
      </c>
      <c r="AH97" s="127"/>
      <c r="AI97" s="127"/>
      <c r="AJ97" s="127"/>
      <c r="AK97" s="127"/>
      <c r="AL97" s="127"/>
      <c r="AM97" s="127"/>
      <c r="AN97" s="129">
        <f>SUM(AG97,AT97)</f>
        <v>0</v>
      </c>
      <c r="AO97" s="127"/>
      <c r="AP97" s="127"/>
      <c r="AQ97" s="130" t="s">
        <v>89</v>
      </c>
      <c r="AR97" s="66"/>
      <c r="AS97" s="131">
        <v>0</v>
      </c>
      <c r="AT97" s="132">
        <f>ROUND(SUM(AV97:AW97),2)</f>
        <v>0</v>
      </c>
      <c r="AU97" s="133">
        <f>'b - Návrh'!P128</f>
        <v>0</v>
      </c>
      <c r="AV97" s="132">
        <f>'b - Návrh'!J35</f>
        <v>0</v>
      </c>
      <c r="AW97" s="132">
        <f>'b - Návrh'!J36</f>
        <v>0</v>
      </c>
      <c r="AX97" s="132">
        <f>'b - Návrh'!J37</f>
        <v>0</v>
      </c>
      <c r="AY97" s="132">
        <f>'b - Návrh'!J38</f>
        <v>0</v>
      </c>
      <c r="AZ97" s="132">
        <f>'b - Návrh'!F35</f>
        <v>0</v>
      </c>
      <c r="BA97" s="132">
        <f>'b - Návrh'!F36</f>
        <v>0</v>
      </c>
      <c r="BB97" s="132">
        <f>'b - Návrh'!F37</f>
        <v>0</v>
      </c>
      <c r="BC97" s="132">
        <f>'b - Návrh'!F38</f>
        <v>0</v>
      </c>
      <c r="BD97" s="134">
        <f>'b - Návrh'!F39</f>
        <v>0</v>
      </c>
      <c r="BT97" s="135" t="s">
        <v>85</v>
      </c>
      <c r="BV97" s="135" t="s">
        <v>78</v>
      </c>
      <c r="BW97" s="135" t="s">
        <v>93</v>
      </c>
      <c r="BX97" s="135" t="s">
        <v>84</v>
      </c>
      <c r="CL97" s="135" t="s">
        <v>1</v>
      </c>
    </row>
    <row r="98" s="6" customFormat="1" ht="16.5" customHeight="1">
      <c r="A98" s="126" t="s">
        <v>86</v>
      </c>
      <c r="B98" s="113"/>
      <c r="C98" s="114"/>
      <c r="D98" s="115" t="s">
        <v>94</v>
      </c>
      <c r="E98" s="115"/>
      <c r="F98" s="115"/>
      <c r="G98" s="115"/>
      <c r="H98" s="115"/>
      <c r="I98" s="116"/>
      <c r="J98" s="115" t="s">
        <v>95</v>
      </c>
      <c r="K98" s="115"/>
      <c r="L98" s="115"/>
      <c r="M98" s="115"/>
      <c r="N98" s="115"/>
      <c r="O98" s="115"/>
      <c r="P98" s="115"/>
      <c r="Q98" s="115"/>
      <c r="R98" s="115"/>
      <c r="S98" s="115"/>
      <c r="T98" s="115"/>
      <c r="U98" s="115"/>
      <c r="V98" s="115"/>
      <c r="W98" s="115"/>
      <c r="X98" s="115"/>
      <c r="Y98" s="115"/>
      <c r="Z98" s="115"/>
      <c r="AA98" s="115"/>
      <c r="AB98" s="115"/>
      <c r="AC98" s="115"/>
      <c r="AD98" s="115"/>
      <c r="AE98" s="115"/>
      <c r="AF98" s="115"/>
      <c r="AG98" s="118">
        <f>'B - Vedlejší a ostatní ná...'!J30</f>
        <v>0</v>
      </c>
      <c r="AH98" s="116"/>
      <c r="AI98" s="116"/>
      <c r="AJ98" s="116"/>
      <c r="AK98" s="116"/>
      <c r="AL98" s="116"/>
      <c r="AM98" s="116"/>
      <c r="AN98" s="118">
        <f>SUM(AG98,AT98)</f>
        <v>0</v>
      </c>
      <c r="AO98" s="116"/>
      <c r="AP98" s="116"/>
      <c r="AQ98" s="119" t="s">
        <v>82</v>
      </c>
      <c r="AR98" s="120"/>
      <c r="AS98" s="136">
        <v>0</v>
      </c>
      <c r="AT98" s="137">
        <f>ROUND(SUM(AV98:AW98),2)</f>
        <v>0</v>
      </c>
      <c r="AU98" s="138">
        <f>'B - Vedlejší a ostatní ná...'!P122</f>
        <v>0</v>
      </c>
      <c r="AV98" s="137">
        <f>'B - Vedlejší a ostatní ná...'!J33</f>
        <v>0</v>
      </c>
      <c r="AW98" s="137">
        <f>'B - Vedlejší a ostatní ná...'!J34</f>
        <v>0</v>
      </c>
      <c r="AX98" s="137">
        <f>'B - Vedlejší a ostatní ná...'!J35</f>
        <v>0</v>
      </c>
      <c r="AY98" s="137">
        <f>'B - Vedlejší a ostatní ná...'!J36</f>
        <v>0</v>
      </c>
      <c r="AZ98" s="137">
        <f>'B - Vedlejší a ostatní ná...'!F33</f>
        <v>0</v>
      </c>
      <c r="BA98" s="137">
        <f>'B - Vedlejší a ostatní ná...'!F34</f>
        <v>0</v>
      </c>
      <c r="BB98" s="137">
        <f>'B - Vedlejší a ostatní ná...'!F35</f>
        <v>0</v>
      </c>
      <c r="BC98" s="137">
        <f>'B - Vedlejší a ostatní ná...'!F36</f>
        <v>0</v>
      </c>
      <c r="BD98" s="139">
        <f>'B - Vedlejší a ostatní ná...'!F37</f>
        <v>0</v>
      </c>
      <c r="BT98" s="125" t="s">
        <v>83</v>
      </c>
      <c r="BV98" s="125" t="s">
        <v>78</v>
      </c>
      <c r="BW98" s="125" t="s">
        <v>96</v>
      </c>
      <c r="BX98" s="125" t="s">
        <v>5</v>
      </c>
      <c r="CL98" s="125" t="s">
        <v>1</v>
      </c>
      <c r="CM98" s="125" t="s">
        <v>85</v>
      </c>
    </row>
    <row r="99" s="1" customFormat="1" ht="30" customHeight="1">
      <c r="B99" s="37"/>
      <c r="C99" s="38"/>
      <c r="D99" s="38"/>
      <c r="E99" s="38"/>
      <c r="F99" s="38"/>
      <c r="G99" s="38"/>
      <c r="H99" s="38"/>
      <c r="I99" s="38"/>
      <c r="J99" s="38"/>
      <c r="K99" s="38"/>
      <c r="L99" s="38"/>
      <c r="M99" s="38"/>
      <c r="N99" s="38"/>
      <c r="O99" s="38"/>
      <c r="P99" s="38"/>
      <c r="Q99" s="38"/>
      <c r="R99" s="38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F99" s="38"/>
      <c r="AG99" s="38"/>
      <c r="AH99" s="38"/>
      <c r="AI99" s="38"/>
      <c r="AJ99" s="38"/>
      <c r="AK99" s="38"/>
      <c r="AL99" s="38"/>
      <c r="AM99" s="38"/>
      <c r="AN99" s="38"/>
      <c r="AO99" s="38"/>
      <c r="AP99" s="38"/>
      <c r="AQ99" s="38"/>
      <c r="AR99" s="42"/>
    </row>
    <row r="100" s="1" customFormat="1" ht="6.96" customHeight="1">
      <c r="B100" s="60"/>
      <c r="C100" s="61"/>
      <c r="D100" s="61"/>
      <c r="E100" s="61"/>
      <c r="F100" s="61"/>
      <c r="G100" s="61"/>
      <c r="H100" s="61"/>
      <c r="I100" s="61"/>
      <c r="J100" s="61"/>
      <c r="K100" s="61"/>
      <c r="L100" s="61"/>
      <c r="M100" s="61"/>
      <c r="N100" s="61"/>
      <c r="O100" s="61"/>
      <c r="P100" s="61"/>
      <c r="Q100" s="61"/>
      <c r="R100" s="61"/>
      <c r="S100" s="61"/>
      <c r="T100" s="61"/>
      <c r="U100" s="61"/>
      <c r="V100" s="61"/>
      <c r="W100" s="61"/>
      <c r="X100" s="61"/>
      <c r="Y100" s="61"/>
      <c r="Z100" s="61"/>
      <c r="AA100" s="61"/>
      <c r="AB100" s="61"/>
      <c r="AC100" s="61"/>
      <c r="AD100" s="61"/>
      <c r="AE100" s="61"/>
      <c r="AF100" s="61"/>
      <c r="AG100" s="61"/>
      <c r="AH100" s="61"/>
      <c r="AI100" s="61"/>
      <c r="AJ100" s="61"/>
      <c r="AK100" s="61"/>
      <c r="AL100" s="61"/>
      <c r="AM100" s="61"/>
      <c r="AN100" s="61"/>
      <c r="AO100" s="61"/>
      <c r="AP100" s="61"/>
      <c r="AQ100" s="61"/>
      <c r="AR100" s="42"/>
    </row>
  </sheetData>
  <sheetProtection sheet="1" formatColumns="0" formatRows="0" objects="1" scenarios="1" spinCount="100000" saltValue="Qmz3w+u3GKDKndK4IPHzX1Hs7rbj4jvbMrwIxLCLj63IPZcPMofQCW8g3jxaHxFM6tIzuHz5cBlcV8N2iang0A==" hashValue="B/WsVDEfpwrMhc7VxoM22BjmvQDIPtTtmPE95aK9yNKy3+ttYXFYHj8S3OTzpjX3lbfi4CtxCeRxL6ZxVNceFg==" algorithmName="SHA-512" password="CC35"/>
  <mergeCells count="54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AN98:AP98"/>
    <mergeCell ref="AG98:AM98"/>
    <mergeCell ref="AG94:AM94"/>
    <mergeCell ref="AN94:AP94"/>
    <mergeCell ref="C92:G92"/>
    <mergeCell ref="I92:AF92"/>
    <mergeCell ref="D95:H95"/>
    <mergeCell ref="J95:AF95"/>
    <mergeCell ref="E96:I96"/>
    <mergeCell ref="K96:AF96"/>
    <mergeCell ref="E97:I97"/>
    <mergeCell ref="K97:AF97"/>
    <mergeCell ref="D98:H98"/>
    <mergeCell ref="J98:AF98"/>
  </mergeCells>
  <hyperlinks>
    <hyperlink ref="A96" location="'a - Příprava území'!C2" display="/"/>
    <hyperlink ref="A97" location="'b - Návrh'!C2" display="/"/>
    <hyperlink ref="A98" location="'B - Vedlejší a ostatní ná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40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90</v>
      </c>
    </row>
    <row r="3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19"/>
      <c r="AT3" s="16" t="s">
        <v>85</v>
      </c>
    </row>
    <row r="4" ht="24.96" customHeight="1">
      <c r="B4" s="19"/>
      <c r="D4" s="144" t="s">
        <v>97</v>
      </c>
      <c r="L4" s="19"/>
      <c r="M4" s="145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46" t="s">
        <v>16</v>
      </c>
      <c r="L6" s="19"/>
    </row>
    <row r="7" ht="16.5" customHeight="1">
      <c r="B7" s="19"/>
      <c r="E7" s="147" t="str">
        <f>'Rekapitulace stavby'!K6</f>
        <v>Rychnov nad Kněžnou, Oprava chodníku v ulici Fáborského</v>
      </c>
      <c r="F7" s="146"/>
      <c r="G7" s="146"/>
      <c r="H7" s="146"/>
      <c r="L7" s="19"/>
    </row>
    <row r="8" ht="12" customHeight="1">
      <c r="B8" s="19"/>
      <c r="D8" s="146" t="s">
        <v>98</v>
      </c>
      <c r="L8" s="19"/>
    </row>
    <row r="9" s="1" customFormat="1" ht="16.5" customHeight="1">
      <c r="B9" s="42"/>
      <c r="E9" s="147" t="s">
        <v>99</v>
      </c>
      <c r="F9" s="1"/>
      <c r="G9" s="1"/>
      <c r="H9" s="1"/>
      <c r="I9" s="148"/>
      <c r="L9" s="42"/>
    </row>
    <row r="10" s="1" customFormat="1" ht="12" customHeight="1">
      <c r="B10" s="42"/>
      <c r="D10" s="146" t="s">
        <v>100</v>
      </c>
      <c r="I10" s="148"/>
      <c r="L10" s="42"/>
    </row>
    <row r="11" s="1" customFormat="1" ht="36.96" customHeight="1">
      <c r="B11" s="42"/>
      <c r="E11" s="149" t="s">
        <v>101</v>
      </c>
      <c r="F11" s="1"/>
      <c r="G11" s="1"/>
      <c r="H11" s="1"/>
      <c r="I11" s="148"/>
      <c r="L11" s="42"/>
    </row>
    <row r="12" s="1" customFormat="1">
      <c r="B12" s="42"/>
      <c r="I12" s="148"/>
      <c r="L12" s="42"/>
    </row>
    <row r="13" s="1" customFormat="1" ht="12" customHeight="1">
      <c r="B13" s="42"/>
      <c r="D13" s="146" t="s">
        <v>18</v>
      </c>
      <c r="F13" s="135" t="s">
        <v>1</v>
      </c>
      <c r="I13" s="150" t="s">
        <v>19</v>
      </c>
      <c r="J13" s="135" t="s">
        <v>1</v>
      </c>
      <c r="L13" s="42"/>
    </row>
    <row r="14" s="1" customFormat="1" ht="12" customHeight="1">
      <c r="B14" s="42"/>
      <c r="D14" s="146" t="s">
        <v>20</v>
      </c>
      <c r="F14" s="135" t="s">
        <v>21</v>
      </c>
      <c r="I14" s="150" t="s">
        <v>22</v>
      </c>
      <c r="J14" s="151" t="str">
        <f>'Rekapitulace stavby'!AN8</f>
        <v>12. 2. 2019</v>
      </c>
      <c r="L14" s="42"/>
    </row>
    <row r="15" s="1" customFormat="1" ht="10.8" customHeight="1">
      <c r="B15" s="42"/>
      <c r="I15" s="148"/>
      <c r="L15" s="42"/>
    </row>
    <row r="16" s="1" customFormat="1" ht="12" customHeight="1">
      <c r="B16" s="42"/>
      <c r="D16" s="146" t="s">
        <v>24</v>
      </c>
      <c r="I16" s="150" t="s">
        <v>25</v>
      </c>
      <c r="J16" s="135" t="str">
        <f>IF('Rekapitulace stavby'!AN10="","",'Rekapitulace stavby'!AN10)</f>
        <v/>
      </c>
      <c r="L16" s="42"/>
    </row>
    <row r="17" s="1" customFormat="1" ht="18" customHeight="1">
      <c r="B17" s="42"/>
      <c r="E17" s="135" t="str">
        <f>IF('Rekapitulace stavby'!E11="","",'Rekapitulace stavby'!E11)</f>
        <v xml:space="preserve"> </v>
      </c>
      <c r="I17" s="150" t="s">
        <v>27</v>
      </c>
      <c r="J17" s="135" t="str">
        <f>IF('Rekapitulace stavby'!AN11="","",'Rekapitulace stavby'!AN11)</f>
        <v/>
      </c>
      <c r="L17" s="42"/>
    </row>
    <row r="18" s="1" customFormat="1" ht="6.96" customHeight="1">
      <c r="B18" s="42"/>
      <c r="I18" s="148"/>
      <c r="L18" s="42"/>
    </row>
    <row r="19" s="1" customFormat="1" ht="12" customHeight="1">
      <c r="B19" s="42"/>
      <c r="D19" s="146" t="s">
        <v>28</v>
      </c>
      <c r="I19" s="150" t="s">
        <v>25</v>
      </c>
      <c r="J19" s="32" t="str">
        <f>'Rekapitulace stavby'!AN13</f>
        <v>Vyplň údaj</v>
      </c>
      <c r="L19" s="42"/>
    </row>
    <row r="20" s="1" customFormat="1" ht="18" customHeight="1">
      <c r="B20" s="42"/>
      <c r="E20" s="32" t="str">
        <f>'Rekapitulace stavby'!E14</f>
        <v>Vyplň údaj</v>
      </c>
      <c r="F20" s="135"/>
      <c r="G20" s="135"/>
      <c r="H20" s="135"/>
      <c r="I20" s="150" t="s">
        <v>27</v>
      </c>
      <c r="J20" s="32" t="str">
        <f>'Rekapitulace stavby'!AN14</f>
        <v>Vyplň údaj</v>
      </c>
      <c r="L20" s="42"/>
    </row>
    <row r="21" s="1" customFormat="1" ht="6.96" customHeight="1">
      <c r="B21" s="42"/>
      <c r="I21" s="148"/>
      <c r="L21" s="42"/>
    </row>
    <row r="22" s="1" customFormat="1" ht="12" customHeight="1">
      <c r="B22" s="42"/>
      <c r="D22" s="146" t="s">
        <v>30</v>
      </c>
      <c r="I22" s="150" t="s">
        <v>25</v>
      </c>
      <c r="J22" s="135" t="s">
        <v>1</v>
      </c>
      <c r="L22" s="42"/>
    </row>
    <row r="23" s="1" customFormat="1" ht="18" customHeight="1">
      <c r="B23" s="42"/>
      <c r="E23" s="135" t="s">
        <v>31</v>
      </c>
      <c r="I23" s="150" t="s">
        <v>27</v>
      </c>
      <c r="J23" s="135" t="s">
        <v>1</v>
      </c>
      <c r="L23" s="42"/>
    </row>
    <row r="24" s="1" customFormat="1" ht="6.96" customHeight="1">
      <c r="B24" s="42"/>
      <c r="I24" s="148"/>
      <c r="L24" s="42"/>
    </row>
    <row r="25" s="1" customFormat="1" ht="12" customHeight="1">
      <c r="B25" s="42"/>
      <c r="D25" s="146" t="s">
        <v>33</v>
      </c>
      <c r="I25" s="150" t="s">
        <v>25</v>
      </c>
      <c r="J25" s="135" t="s">
        <v>1</v>
      </c>
      <c r="L25" s="42"/>
    </row>
    <row r="26" s="1" customFormat="1" ht="18" customHeight="1">
      <c r="B26" s="42"/>
      <c r="E26" s="135" t="s">
        <v>34</v>
      </c>
      <c r="I26" s="150" t="s">
        <v>27</v>
      </c>
      <c r="J26" s="135" t="s">
        <v>1</v>
      </c>
      <c r="L26" s="42"/>
    </row>
    <row r="27" s="1" customFormat="1" ht="6.96" customHeight="1">
      <c r="B27" s="42"/>
      <c r="I27" s="148"/>
      <c r="L27" s="42"/>
    </row>
    <row r="28" s="1" customFormat="1" ht="12" customHeight="1">
      <c r="B28" s="42"/>
      <c r="D28" s="146" t="s">
        <v>35</v>
      </c>
      <c r="I28" s="148"/>
      <c r="L28" s="42"/>
    </row>
    <row r="29" s="7" customFormat="1" ht="16.5" customHeight="1">
      <c r="B29" s="152"/>
      <c r="E29" s="153" t="s">
        <v>1</v>
      </c>
      <c r="F29" s="153"/>
      <c r="G29" s="153"/>
      <c r="H29" s="153"/>
      <c r="I29" s="154"/>
      <c r="L29" s="152"/>
    </row>
    <row r="30" s="1" customFormat="1" ht="6.96" customHeight="1">
      <c r="B30" s="42"/>
      <c r="I30" s="148"/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55"/>
      <c r="J31" s="77"/>
      <c r="K31" s="77"/>
      <c r="L31" s="42"/>
    </row>
    <row r="32" s="1" customFormat="1" ht="25.44" customHeight="1">
      <c r="B32" s="42"/>
      <c r="D32" s="156" t="s">
        <v>36</v>
      </c>
      <c r="I32" s="148"/>
      <c r="J32" s="157">
        <f>ROUND(J125, 2)</f>
        <v>0</v>
      </c>
      <c r="L32" s="42"/>
    </row>
    <row r="33" s="1" customFormat="1" ht="6.96" customHeight="1">
      <c r="B33" s="42"/>
      <c r="D33" s="77"/>
      <c r="E33" s="77"/>
      <c r="F33" s="77"/>
      <c r="G33" s="77"/>
      <c r="H33" s="77"/>
      <c r="I33" s="155"/>
      <c r="J33" s="77"/>
      <c r="K33" s="77"/>
      <c r="L33" s="42"/>
    </row>
    <row r="34" s="1" customFormat="1" ht="14.4" customHeight="1">
      <c r="B34" s="42"/>
      <c r="F34" s="158" t="s">
        <v>38</v>
      </c>
      <c r="I34" s="159" t="s">
        <v>37</v>
      </c>
      <c r="J34" s="158" t="s">
        <v>39</v>
      </c>
      <c r="L34" s="42"/>
    </row>
    <row r="35" s="1" customFormat="1" ht="14.4" customHeight="1">
      <c r="B35" s="42"/>
      <c r="D35" s="160" t="s">
        <v>40</v>
      </c>
      <c r="E35" s="146" t="s">
        <v>41</v>
      </c>
      <c r="F35" s="161">
        <f>ROUND((SUM(BE125:BE260)),  2)</f>
        <v>0</v>
      </c>
      <c r="I35" s="162">
        <v>0.20999999999999999</v>
      </c>
      <c r="J35" s="161">
        <f>ROUND(((SUM(BE125:BE260))*I35),  2)</f>
        <v>0</v>
      </c>
      <c r="L35" s="42"/>
    </row>
    <row r="36" s="1" customFormat="1" ht="14.4" customHeight="1">
      <c r="B36" s="42"/>
      <c r="E36" s="146" t="s">
        <v>42</v>
      </c>
      <c r="F36" s="161">
        <f>ROUND((SUM(BF125:BF260)),  2)</f>
        <v>0</v>
      </c>
      <c r="I36" s="162">
        <v>0.14999999999999999</v>
      </c>
      <c r="J36" s="161">
        <f>ROUND(((SUM(BF125:BF260))*I36),  2)</f>
        <v>0</v>
      </c>
      <c r="L36" s="42"/>
    </row>
    <row r="37" hidden="1" s="1" customFormat="1" ht="14.4" customHeight="1">
      <c r="B37" s="42"/>
      <c r="E37" s="146" t="s">
        <v>43</v>
      </c>
      <c r="F37" s="161">
        <f>ROUND((SUM(BG125:BG260)),  2)</f>
        <v>0</v>
      </c>
      <c r="I37" s="162">
        <v>0.20999999999999999</v>
      </c>
      <c r="J37" s="161">
        <f>0</f>
        <v>0</v>
      </c>
      <c r="L37" s="42"/>
    </row>
    <row r="38" hidden="1" s="1" customFormat="1" ht="14.4" customHeight="1">
      <c r="B38" s="42"/>
      <c r="E38" s="146" t="s">
        <v>44</v>
      </c>
      <c r="F38" s="161">
        <f>ROUND((SUM(BH125:BH260)),  2)</f>
        <v>0</v>
      </c>
      <c r="I38" s="162">
        <v>0.14999999999999999</v>
      </c>
      <c r="J38" s="161">
        <f>0</f>
        <v>0</v>
      </c>
      <c r="L38" s="42"/>
    </row>
    <row r="39" hidden="1" s="1" customFormat="1" ht="14.4" customHeight="1">
      <c r="B39" s="42"/>
      <c r="E39" s="146" t="s">
        <v>45</v>
      </c>
      <c r="F39" s="161">
        <f>ROUND((SUM(BI125:BI260)),  2)</f>
        <v>0</v>
      </c>
      <c r="I39" s="162">
        <v>0</v>
      </c>
      <c r="J39" s="161">
        <f>0</f>
        <v>0</v>
      </c>
      <c r="L39" s="42"/>
    </row>
    <row r="40" s="1" customFormat="1" ht="6.96" customHeight="1">
      <c r="B40" s="42"/>
      <c r="I40" s="148"/>
      <c r="L40" s="42"/>
    </row>
    <row r="41" s="1" customFormat="1" ht="25.44" customHeight="1">
      <c r="B41" s="42"/>
      <c r="C41" s="163"/>
      <c r="D41" s="164" t="s">
        <v>46</v>
      </c>
      <c r="E41" s="165"/>
      <c r="F41" s="165"/>
      <c r="G41" s="166" t="s">
        <v>47</v>
      </c>
      <c r="H41" s="167" t="s">
        <v>48</v>
      </c>
      <c r="I41" s="168"/>
      <c r="J41" s="169">
        <f>SUM(J32:J39)</f>
        <v>0</v>
      </c>
      <c r="K41" s="170"/>
      <c r="L41" s="42"/>
    </row>
    <row r="42" s="1" customFormat="1" ht="14.4" customHeight="1">
      <c r="B42" s="42"/>
      <c r="I42" s="148"/>
      <c r="L42" s="42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42"/>
      <c r="D50" s="171" t="s">
        <v>49</v>
      </c>
      <c r="E50" s="172"/>
      <c r="F50" s="172"/>
      <c r="G50" s="171" t="s">
        <v>50</v>
      </c>
      <c r="H50" s="172"/>
      <c r="I50" s="173"/>
      <c r="J50" s="172"/>
      <c r="K50" s="172"/>
      <c r="L50" s="4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42"/>
      <c r="D61" s="174" t="s">
        <v>51</v>
      </c>
      <c r="E61" s="175"/>
      <c r="F61" s="176" t="s">
        <v>52</v>
      </c>
      <c r="G61" s="174" t="s">
        <v>51</v>
      </c>
      <c r="H61" s="175"/>
      <c r="I61" s="177"/>
      <c r="J61" s="178" t="s">
        <v>52</v>
      </c>
      <c r="K61" s="175"/>
      <c r="L61" s="42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42"/>
      <c r="D65" s="171" t="s">
        <v>53</v>
      </c>
      <c r="E65" s="172"/>
      <c r="F65" s="172"/>
      <c r="G65" s="171" t="s">
        <v>54</v>
      </c>
      <c r="H65" s="172"/>
      <c r="I65" s="173"/>
      <c r="J65" s="172"/>
      <c r="K65" s="172"/>
      <c r="L65" s="42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42"/>
      <c r="D76" s="174" t="s">
        <v>51</v>
      </c>
      <c r="E76" s="175"/>
      <c r="F76" s="176" t="s">
        <v>52</v>
      </c>
      <c r="G76" s="174" t="s">
        <v>51</v>
      </c>
      <c r="H76" s="175"/>
      <c r="I76" s="177"/>
      <c r="J76" s="178" t="s">
        <v>52</v>
      </c>
      <c r="K76" s="175"/>
      <c r="L76" s="42"/>
    </row>
    <row r="77" s="1" customFormat="1" ht="14.4" customHeight="1">
      <c r="B77" s="179"/>
      <c r="C77" s="180"/>
      <c r="D77" s="180"/>
      <c r="E77" s="180"/>
      <c r="F77" s="180"/>
      <c r="G77" s="180"/>
      <c r="H77" s="180"/>
      <c r="I77" s="181"/>
      <c r="J77" s="180"/>
      <c r="K77" s="180"/>
      <c r="L77" s="42"/>
    </row>
    <row r="81" s="1" customFormat="1" ht="6.96" customHeight="1">
      <c r="B81" s="182"/>
      <c r="C81" s="183"/>
      <c r="D81" s="183"/>
      <c r="E81" s="183"/>
      <c r="F81" s="183"/>
      <c r="G81" s="183"/>
      <c r="H81" s="183"/>
      <c r="I81" s="184"/>
      <c r="J81" s="183"/>
      <c r="K81" s="183"/>
      <c r="L81" s="42"/>
    </row>
    <row r="82" s="1" customFormat="1" ht="24.96" customHeight="1">
      <c r="B82" s="37"/>
      <c r="C82" s="22" t="s">
        <v>102</v>
      </c>
      <c r="D82" s="38"/>
      <c r="E82" s="38"/>
      <c r="F82" s="38"/>
      <c r="G82" s="38"/>
      <c r="H82" s="38"/>
      <c r="I82" s="14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48"/>
      <c r="J83" s="38"/>
      <c r="K83" s="38"/>
      <c r="L83" s="42"/>
    </row>
    <row r="84" s="1" customFormat="1" ht="12" customHeight="1">
      <c r="B84" s="37"/>
      <c r="C84" s="31" t="s">
        <v>16</v>
      </c>
      <c r="D84" s="38"/>
      <c r="E84" s="38"/>
      <c r="F84" s="38"/>
      <c r="G84" s="38"/>
      <c r="H84" s="38"/>
      <c r="I84" s="148"/>
      <c r="J84" s="38"/>
      <c r="K84" s="38"/>
      <c r="L84" s="42"/>
    </row>
    <row r="85" s="1" customFormat="1" ht="16.5" customHeight="1">
      <c r="B85" s="37"/>
      <c r="C85" s="38"/>
      <c r="D85" s="38"/>
      <c r="E85" s="185" t="str">
        <f>E7</f>
        <v>Rychnov nad Kněžnou, Oprava chodníku v ulici Fáborského</v>
      </c>
      <c r="F85" s="31"/>
      <c r="G85" s="31"/>
      <c r="H85" s="31"/>
      <c r="I85" s="148"/>
      <c r="J85" s="38"/>
      <c r="K85" s="38"/>
      <c r="L85" s="42"/>
    </row>
    <row r="86" ht="12" customHeight="1">
      <c r="B86" s="20"/>
      <c r="C86" s="31" t="s">
        <v>98</v>
      </c>
      <c r="D86" s="21"/>
      <c r="E86" s="21"/>
      <c r="F86" s="21"/>
      <c r="G86" s="21"/>
      <c r="H86" s="21"/>
      <c r="I86" s="140"/>
      <c r="J86" s="21"/>
      <c r="K86" s="21"/>
      <c r="L86" s="19"/>
    </row>
    <row r="87" s="1" customFormat="1" ht="16.5" customHeight="1">
      <c r="B87" s="37"/>
      <c r="C87" s="38"/>
      <c r="D87" s="38"/>
      <c r="E87" s="185" t="s">
        <v>99</v>
      </c>
      <c r="F87" s="38"/>
      <c r="G87" s="38"/>
      <c r="H87" s="38"/>
      <c r="I87" s="148"/>
      <c r="J87" s="38"/>
      <c r="K87" s="38"/>
      <c r="L87" s="42"/>
    </row>
    <row r="88" s="1" customFormat="1" ht="12" customHeight="1">
      <c r="B88" s="37"/>
      <c r="C88" s="31" t="s">
        <v>100</v>
      </c>
      <c r="D88" s="38"/>
      <c r="E88" s="38"/>
      <c r="F88" s="38"/>
      <c r="G88" s="38"/>
      <c r="H88" s="38"/>
      <c r="I88" s="148"/>
      <c r="J88" s="38"/>
      <c r="K88" s="38"/>
      <c r="L88" s="42"/>
    </row>
    <row r="89" s="1" customFormat="1" ht="16.5" customHeight="1">
      <c r="B89" s="37"/>
      <c r="C89" s="38"/>
      <c r="D89" s="38"/>
      <c r="E89" s="70" t="str">
        <f>E11</f>
        <v>a - Příprava území</v>
      </c>
      <c r="F89" s="38"/>
      <c r="G89" s="38"/>
      <c r="H89" s="38"/>
      <c r="I89" s="148"/>
      <c r="J89" s="38"/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48"/>
      <c r="J90" s="38"/>
      <c r="K90" s="38"/>
      <c r="L90" s="42"/>
    </row>
    <row r="91" s="1" customFormat="1" ht="12" customHeight="1">
      <c r="B91" s="37"/>
      <c r="C91" s="31" t="s">
        <v>20</v>
      </c>
      <c r="D91" s="38"/>
      <c r="E91" s="38"/>
      <c r="F91" s="26" t="str">
        <f>F14</f>
        <v>Rychnov nad Kněžnou</v>
      </c>
      <c r="G91" s="38"/>
      <c r="H91" s="38"/>
      <c r="I91" s="150" t="s">
        <v>22</v>
      </c>
      <c r="J91" s="73" t="str">
        <f>IF(J14="","",J14)</f>
        <v>12. 2. 2019</v>
      </c>
      <c r="K91" s="38"/>
      <c r="L91" s="42"/>
    </row>
    <row r="92" s="1" customFormat="1" ht="6.96" customHeight="1">
      <c r="B92" s="37"/>
      <c r="C92" s="38"/>
      <c r="D92" s="38"/>
      <c r="E92" s="38"/>
      <c r="F92" s="38"/>
      <c r="G92" s="38"/>
      <c r="H92" s="38"/>
      <c r="I92" s="148"/>
      <c r="J92" s="38"/>
      <c r="K92" s="38"/>
      <c r="L92" s="42"/>
    </row>
    <row r="93" s="1" customFormat="1" ht="27.9" customHeight="1">
      <c r="B93" s="37"/>
      <c r="C93" s="31" t="s">
        <v>24</v>
      </c>
      <c r="D93" s="38"/>
      <c r="E93" s="38"/>
      <c r="F93" s="26" t="str">
        <f>E17</f>
        <v xml:space="preserve"> </v>
      </c>
      <c r="G93" s="38"/>
      <c r="H93" s="38"/>
      <c r="I93" s="150" t="s">
        <v>30</v>
      </c>
      <c r="J93" s="35" t="str">
        <f>E23</f>
        <v>VIAPROJEKT s.r.o. HK</v>
      </c>
      <c r="K93" s="38"/>
      <c r="L93" s="42"/>
    </row>
    <row r="94" s="1" customFormat="1" ht="15.15" customHeight="1">
      <c r="B94" s="37"/>
      <c r="C94" s="31" t="s">
        <v>28</v>
      </c>
      <c r="D94" s="38"/>
      <c r="E94" s="38"/>
      <c r="F94" s="26" t="str">
        <f>IF(E20="","",E20)</f>
        <v>Vyplň údaj</v>
      </c>
      <c r="G94" s="38"/>
      <c r="H94" s="38"/>
      <c r="I94" s="150" t="s">
        <v>33</v>
      </c>
      <c r="J94" s="35" t="str">
        <f>E26</f>
        <v>B.Burešová</v>
      </c>
      <c r="K94" s="3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48"/>
      <c r="J95" s="38"/>
      <c r="K95" s="38"/>
      <c r="L95" s="42"/>
    </row>
    <row r="96" s="1" customFormat="1" ht="29.28" customHeight="1">
      <c r="B96" s="37"/>
      <c r="C96" s="186" t="s">
        <v>103</v>
      </c>
      <c r="D96" s="187"/>
      <c r="E96" s="187"/>
      <c r="F96" s="187"/>
      <c r="G96" s="187"/>
      <c r="H96" s="187"/>
      <c r="I96" s="188"/>
      <c r="J96" s="189" t="s">
        <v>104</v>
      </c>
      <c r="K96" s="187"/>
      <c r="L96" s="42"/>
    </row>
    <row r="97" s="1" customFormat="1" ht="10.32" customHeight="1">
      <c r="B97" s="37"/>
      <c r="C97" s="38"/>
      <c r="D97" s="38"/>
      <c r="E97" s="38"/>
      <c r="F97" s="38"/>
      <c r="G97" s="38"/>
      <c r="H97" s="38"/>
      <c r="I97" s="148"/>
      <c r="J97" s="38"/>
      <c r="K97" s="38"/>
      <c r="L97" s="42"/>
    </row>
    <row r="98" s="1" customFormat="1" ht="22.8" customHeight="1">
      <c r="B98" s="37"/>
      <c r="C98" s="190" t="s">
        <v>105</v>
      </c>
      <c r="D98" s="38"/>
      <c r="E98" s="38"/>
      <c r="F98" s="38"/>
      <c r="G98" s="38"/>
      <c r="H98" s="38"/>
      <c r="I98" s="148"/>
      <c r="J98" s="104">
        <f>J125</f>
        <v>0</v>
      </c>
      <c r="K98" s="38"/>
      <c r="L98" s="42"/>
      <c r="AU98" s="16" t="s">
        <v>106</v>
      </c>
    </row>
    <row r="99" s="8" customFormat="1" ht="24.96" customHeight="1">
      <c r="B99" s="191"/>
      <c r="C99" s="192"/>
      <c r="D99" s="193" t="s">
        <v>107</v>
      </c>
      <c r="E99" s="194"/>
      <c r="F99" s="194"/>
      <c r="G99" s="194"/>
      <c r="H99" s="194"/>
      <c r="I99" s="195"/>
      <c r="J99" s="196">
        <f>J126</f>
        <v>0</v>
      </c>
      <c r="K99" s="192"/>
      <c r="L99" s="197"/>
    </row>
    <row r="100" s="9" customFormat="1" ht="19.92" customHeight="1">
      <c r="B100" s="198"/>
      <c r="C100" s="127"/>
      <c r="D100" s="199" t="s">
        <v>108</v>
      </c>
      <c r="E100" s="200"/>
      <c r="F100" s="200"/>
      <c r="G100" s="200"/>
      <c r="H100" s="200"/>
      <c r="I100" s="201"/>
      <c r="J100" s="202">
        <f>J127</f>
        <v>0</v>
      </c>
      <c r="K100" s="127"/>
      <c r="L100" s="203"/>
    </row>
    <row r="101" s="9" customFormat="1" ht="19.92" customHeight="1">
      <c r="B101" s="198"/>
      <c r="C101" s="127"/>
      <c r="D101" s="199" t="s">
        <v>109</v>
      </c>
      <c r="E101" s="200"/>
      <c r="F101" s="200"/>
      <c r="G101" s="200"/>
      <c r="H101" s="200"/>
      <c r="I101" s="201"/>
      <c r="J101" s="202">
        <f>J192</f>
        <v>0</v>
      </c>
      <c r="K101" s="127"/>
      <c r="L101" s="203"/>
    </row>
    <row r="102" s="9" customFormat="1" ht="19.92" customHeight="1">
      <c r="B102" s="198"/>
      <c r="C102" s="127"/>
      <c r="D102" s="199" t="s">
        <v>110</v>
      </c>
      <c r="E102" s="200"/>
      <c r="F102" s="200"/>
      <c r="G102" s="200"/>
      <c r="H102" s="200"/>
      <c r="I102" s="201"/>
      <c r="J102" s="202">
        <f>J201</f>
        <v>0</v>
      </c>
      <c r="K102" s="127"/>
      <c r="L102" s="203"/>
    </row>
    <row r="103" s="9" customFormat="1" ht="19.92" customHeight="1">
      <c r="B103" s="198"/>
      <c r="C103" s="127"/>
      <c r="D103" s="199" t="s">
        <v>111</v>
      </c>
      <c r="E103" s="200"/>
      <c r="F103" s="200"/>
      <c r="G103" s="200"/>
      <c r="H103" s="200"/>
      <c r="I103" s="201"/>
      <c r="J103" s="202">
        <f>J258</f>
        <v>0</v>
      </c>
      <c r="K103" s="127"/>
      <c r="L103" s="203"/>
    </row>
    <row r="104" s="1" customFormat="1" ht="21.84" customHeight="1">
      <c r="B104" s="37"/>
      <c r="C104" s="38"/>
      <c r="D104" s="38"/>
      <c r="E104" s="38"/>
      <c r="F104" s="38"/>
      <c r="G104" s="38"/>
      <c r="H104" s="38"/>
      <c r="I104" s="148"/>
      <c r="J104" s="38"/>
      <c r="K104" s="38"/>
      <c r="L104" s="42"/>
    </row>
    <row r="105" s="1" customFormat="1" ht="6.96" customHeight="1">
      <c r="B105" s="60"/>
      <c r="C105" s="61"/>
      <c r="D105" s="61"/>
      <c r="E105" s="61"/>
      <c r="F105" s="61"/>
      <c r="G105" s="61"/>
      <c r="H105" s="61"/>
      <c r="I105" s="181"/>
      <c r="J105" s="61"/>
      <c r="K105" s="61"/>
      <c r="L105" s="42"/>
    </row>
    <row r="109" s="1" customFormat="1" ht="6.96" customHeight="1">
      <c r="B109" s="62"/>
      <c r="C109" s="63"/>
      <c r="D109" s="63"/>
      <c r="E109" s="63"/>
      <c r="F109" s="63"/>
      <c r="G109" s="63"/>
      <c r="H109" s="63"/>
      <c r="I109" s="184"/>
      <c r="J109" s="63"/>
      <c r="K109" s="63"/>
      <c r="L109" s="42"/>
    </row>
    <row r="110" s="1" customFormat="1" ht="24.96" customHeight="1">
      <c r="B110" s="37"/>
      <c r="C110" s="22" t="s">
        <v>112</v>
      </c>
      <c r="D110" s="38"/>
      <c r="E110" s="38"/>
      <c r="F110" s="38"/>
      <c r="G110" s="38"/>
      <c r="H110" s="38"/>
      <c r="I110" s="148"/>
      <c r="J110" s="38"/>
      <c r="K110" s="38"/>
      <c r="L110" s="42"/>
    </row>
    <row r="111" s="1" customFormat="1" ht="6.96" customHeight="1">
      <c r="B111" s="37"/>
      <c r="C111" s="38"/>
      <c r="D111" s="38"/>
      <c r="E111" s="38"/>
      <c r="F111" s="38"/>
      <c r="G111" s="38"/>
      <c r="H111" s="38"/>
      <c r="I111" s="148"/>
      <c r="J111" s="38"/>
      <c r="K111" s="38"/>
      <c r="L111" s="42"/>
    </row>
    <row r="112" s="1" customFormat="1" ht="12" customHeight="1">
      <c r="B112" s="37"/>
      <c r="C112" s="31" t="s">
        <v>16</v>
      </c>
      <c r="D112" s="38"/>
      <c r="E112" s="38"/>
      <c r="F112" s="38"/>
      <c r="G112" s="38"/>
      <c r="H112" s="38"/>
      <c r="I112" s="148"/>
      <c r="J112" s="38"/>
      <c r="K112" s="38"/>
      <c r="L112" s="42"/>
    </row>
    <row r="113" s="1" customFormat="1" ht="16.5" customHeight="1">
      <c r="B113" s="37"/>
      <c r="C113" s="38"/>
      <c r="D113" s="38"/>
      <c r="E113" s="185" t="str">
        <f>E7</f>
        <v>Rychnov nad Kněžnou, Oprava chodníku v ulici Fáborského</v>
      </c>
      <c r="F113" s="31"/>
      <c r="G113" s="31"/>
      <c r="H113" s="31"/>
      <c r="I113" s="148"/>
      <c r="J113" s="38"/>
      <c r="K113" s="38"/>
      <c r="L113" s="42"/>
    </row>
    <row r="114" ht="12" customHeight="1">
      <c r="B114" s="20"/>
      <c r="C114" s="31" t="s">
        <v>98</v>
      </c>
      <c r="D114" s="21"/>
      <c r="E114" s="21"/>
      <c r="F114" s="21"/>
      <c r="G114" s="21"/>
      <c r="H114" s="21"/>
      <c r="I114" s="140"/>
      <c r="J114" s="21"/>
      <c r="K114" s="21"/>
      <c r="L114" s="19"/>
    </row>
    <row r="115" s="1" customFormat="1" ht="16.5" customHeight="1">
      <c r="B115" s="37"/>
      <c r="C115" s="38"/>
      <c r="D115" s="38"/>
      <c r="E115" s="185" t="s">
        <v>99</v>
      </c>
      <c r="F115" s="38"/>
      <c r="G115" s="38"/>
      <c r="H115" s="38"/>
      <c r="I115" s="148"/>
      <c r="J115" s="38"/>
      <c r="K115" s="38"/>
      <c r="L115" s="42"/>
    </row>
    <row r="116" s="1" customFormat="1" ht="12" customHeight="1">
      <c r="B116" s="37"/>
      <c r="C116" s="31" t="s">
        <v>100</v>
      </c>
      <c r="D116" s="38"/>
      <c r="E116" s="38"/>
      <c r="F116" s="38"/>
      <c r="G116" s="38"/>
      <c r="H116" s="38"/>
      <c r="I116" s="148"/>
      <c r="J116" s="38"/>
      <c r="K116" s="38"/>
      <c r="L116" s="42"/>
    </row>
    <row r="117" s="1" customFormat="1" ht="16.5" customHeight="1">
      <c r="B117" s="37"/>
      <c r="C117" s="38"/>
      <c r="D117" s="38"/>
      <c r="E117" s="70" t="str">
        <f>E11</f>
        <v>a - Příprava území</v>
      </c>
      <c r="F117" s="38"/>
      <c r="G117" s="38"/>
      <c r="H117" s="38"/>
      <c r="I117" s="148"/>
      <c r="J117" s="38"/>
      <c r="K117" s="38"/>
      <c r="L117" s="42"/>
    </row>
    <row r="118" s="1" customFormat="1" ht="6.96" customHeight="1">
      <c r="B118" s="37"/>
      <c r="C118" s="38"/>
      <c r="D118" s="38"/>
      <c r="E118" s="38"/>
      <c r="F118" s="38"/>
      <c r="G118" s="38"/>
      <c r="H118" s="38"/>
      <c r="I118" s="148"/>
      <c r="J118" s="38"/>
      <c r="K118" s="38"/>
      <c r="L118" s="42"/>
    </row>
    <row r="119" s="1" customFormat="1" ht="12" customHeight="1">
      <c r="B119" s="37"/>
      <c r="C119" s="31" t="s">
        <v>20</v>
      </c>
      <c r="D119" s="38"/>
      <c r="E119" s="38"/>
      <c r="F119" s="26" t="str">
        <f>F14</f>
        <v>Rychnov nad Kněžnou</v>
      </c>
      <c r="G119" s="38"/>
      <c r="H119" s="38"/>
      <c r="I119" s="150" t="s">
        <v>22</v>
      </c>
      <c r="J119" s="73" t="str">
        <f>IF(J14="","",J14)</f>
        <v>12. 2. 2019</v>
      </c>
      <c r="K119" s="38"/>
      <c r="L119" s="42"/>
    </row>
    <row r="120" s="1" customFormat="1" ht="6.96" customHeight="1">
      <c r="B120" s="37"/>
      <c r="C120" s="38"/>
      <c r="D120" s="38"/>
      <c r="E120" s="38"/>
      <c r="F120" s="38"/>
      <c r="G120" s="38"/>
      <c r="H120" s="38"/>
      <c r="I120" s="148"/>
      <c r="J120" s="38"/>
      <c r="K120" s="38"/>
      <c r="L120" s="42"/>
    </row>
    <row r="121" s="1" customFormat="1" ht="27.9" customHeight="1">
      <c r="B121" s="37"/>
      <c r="C121" s="31" t="s">
        <v>24</v>
      </c>
      <c r="D121" s="38"/>
      <c r="E121" s="38"/>
      <c r="F121" s="26" t="str">
        <f>E17</f>
        <v xml:space="preserve"> </v>
      </c>
      <c r="G121" s="38"/>
      <c r="H121" s="38"/>
      <c r="I121" s="150" t="s">
        <v>30</v>
      </c>
      <c r="J121" s="35" t="str">
        <f>E23</f>
        <v>VIAPROJEKT s.r.o. HK</v>
      </c>
      <c r="K121" s="38"/>
      <c r="L121" s="42"/>
    </row>
    <row r="122" s="1" customFormat="1" ht="15.15" customHeight="1">
      <c r="B122" s="37"/>
      <c r="C122" s="31" t="s">
        <v>28</v>
      </c>
      <c r="D122" s="38"/>
      <c r="E122" s="38"/>
      <c r="F122" s="26" t="str">
        <f>IF(E20="","",E20)</f>
        <v>Vyplň údaj</v>
      </c>
      <c r="G122" s="38"/>
      <c r="H122" s="38"/>
      <c r="I122" s="150" t="s">
        <v>33</v>
      </c>
      <c r="J122" s="35" t="str">
        <f>E26</f>
        <v>B.Burešová</v>
      </c>
      <c r="K122" s="38"/>
      <c r="L122" s="42"/>
    </row>
    <row r="123" s="1" customFormat="1" ht="10.32" customHeight="1">
      <c r="B123" s="37"/>
      <c r="C123" s="38"/>
      <c r="D123" s="38"/>
      <c r="E123" s="38"/>
      <c r="F123" s="38"/>
      <c r="G123" s="38"/>
      <c r="H123" s="38"/>
      <c r="I123" s="148"/>
      <c r="J123" s="38"/>
      <c r="K123" s="38"/>
      <c r="L123" s="42"/>
    </row>
    <row r="124" s="10" customFormat="1" ht="29.28" customHeight="1">
      <c r="B124" s="204"/>
      <c r="C124" s="205" t="s">
        <v>113</v>
      </c>
      <c r="D124" s="206" t="s">
        <v>61</v>
      </c>
      <c r="E124" s="206" t="s">
        <v>57</v>
      </c>
      <c r="F124" s="206" t="s">
        <v>58</v>
      </c>
      <c r="G124" s="206" t="s">
        <v>114</v>
      </c>
      <c r="H124" s="206" t="s">
        <v>115</v>
      </c>
      <c r="I124" s="207" t="s">
        <v>116</v>
      </c>
      <c r="J124" s="206" t="s">
        <v>104</v>
      </c>
      <c r="K124" s="208" t="s">
        <v>117</v>
      </c>
      <c r="L124" s="209"/>
      <c r="M124" s="94" t="s">
        <v>1</v>
      </c>
      <c r="N124" s="95" t="s">
        <v>40</v>
      </c>
      <c r="O124" s="95" t="s">
        <v>118</v>
      </c>
      <c r="P124" s="95" t="s">
        <v>119</v>
      </c>
      <c r="Q124" s="95" t="s">
        <v>120</v>
      </c>
      <c r="R124" s="95" t="s">
        <v>121</v>
      </c>
      <c r="S124" s="95" t="s">
        <v>122</v>
      </c>
      <c r="T124" s="96" t="s">
        <v>123</v>
      </c>
    </row>
    <row r="125" s="1" customFormat="1" ht="22.8" customHeight="1">
      <c r="B125" s="37"/>
      <c r="C125" s="101" t="s">
        <v>124</v>
      </c>
      <c r="D125" s="38"/>
      <c r="E125" s="38"/>
      <c r="F125" s="38"/>
      <c r="G125" s="38"/>
      <c r="H125" s="38"/>
      <c r="I125" s="148"/>
      <c r="J125" s="210">
        <f>BK125</f>
        <v>0</v>
      </c>
      <c r="K125" s="38"/>
      <c r="L125" s="42"/>
      <c r="M125" s="97"/>
      <c r="N125" s="98"/>
      <c r="O125" s="98"/>
      <c r="P125" s="211">
        <f>P126</f>
        <v>0</v>
      </c>
      <c r="Q125" s="98"/>
      <c r="R125" s="211">
        <f>R126</f>
        <v>0.0049199999999999999</v>
      </c>
      <c r="S125" s="98"/>
      <c r="T125" s="212">
        <f>T126</f>
        <v>495.24799999999999</v>
      </c>
      <c r="AT125" s="16" t="s">
        <v>75</v>
      </c>
      <c r="AU125" s="16" t="s">
        <v>106</v>
      </c>
      <c r="BK125" s="213">
        <f>BK126</f>
        <v>0</v>
      </c>
    </row>
    <row r="126" s="11" customFormat="1" ht="25.92" customHeight="1">
      <c r="B126" s="214"/>
      <c r="C126" s="215"/>
      <c r="D126" s="216" t="s">
        <v>75</v>
      </c>
      <c r="E126" s="217" t="s">
        <v>125</v>
      </c>
      <c r="F126" s="217" t="s">
        <v>126</v>
      </c>
      <c r="G126" s="215"/>
      <c r="H126" s="215"/>
      <c r="I126" s="218"/>
      <c r="J126" s="219">
        <f>BK126</f>
        <v>0</v>
      </c>
      <c r="K126" s="215"/>
      <c r="L126" s="220"/>
      <c r="M126" s="221"/>
      <c r="N126" s="222"/>
      <c r="O126" s="222"/>
      <c r="P126" s="223">
        <f>P127+P192+P201+P258</f>
        <v>0</v>
      </c>
      <c r="Q126" s="222"/>
      <c r="R126" s="223">
        <f>R127+R192+R201+R258</f>
        <v>0.0049199999999999999</v>
      </c>
      <c r="S126" s="222"/>
      <c r="T126" s="224">
        <f>T127+T192+T201+T258</f>
        <v>495.24799999999999</v>
      </c>
      <c r="AR126" s="225" t="s">
        <v>83</v>
      </c>
      <c r="AT126" s="226" t="s">
        <v>75</v>
      </c>
      <c r="AU126" s="226" t="s">
        <v>76</v>
      </c>
      <c r="AY126" s="225" t="s">
        <v>127</v>
      </c>
      <c r="BK126" s="227">
        <f>BK127+BK192+BK201+BK258</f>
        <v>0</v>
      </c>
    </row>
    <row r="127" s="11" customFormat="1" ht="22.8" customHeight="1">
      <c r="B127" s="214"/>
      <c r="C127" s="215"/>
      <c r="D127" s="216" t="s">
        <v>75</v>
      </c>
      <c r="E127" s="228" t="s">
        <v>83</v>
      </c>
      <c r="F127" s="228" t="s">
        <v>128</v>
      </c>
      <c r="G127" s="215"/>
      <c r="H127" s="215"/>
      <c r="I127" s="218"/>
      <c r="J127" s="229">
        <f>BK127</f>
        <v>0</v>
      </c>
      <c r="K127" s="215"/>
      <c r="L127" s="220"/>
      <c r="M127" s="221"/>
      <c r="N127" s="222"/>
      <c r="O127" s="222"/>
      <c r="P127" s="223">
        <f>SUM(P128:P191)</f>
        <v>0</v>
      </c>
      <c r="Q127" s="222"/>
      <c r="R127" s="223">
        <f>SUM(R128:R191)</f>
        <v>0.0049199999999999999</v>
      </c>
      <c r="S127" s="222"/>
      <c r="T127" s="224">
        <f>SUM(T128:T191)</f>
        <v>495.24799999999999</v>
      </c>
      <c r="AR127" s="225" t="s">
        <v>83</v>
      </c>
      <c r="AT127" s="226" t="s">
        <v>75</v>
      </c>
      <c r="AU127" s="226" t="s">
        <v>83</v>
      </c>
      <c r="AY127" s="225" t="s">
        <v>127</v>
      </c>
      <c r="BK127" s="227">
        <f>SUM(BK128:BK191)</f>
        <v>0</v>
      </c>
    </row>
    <row r="128" s="1" customFormat="1" ht="24" customHeight="1">
      <c r="B128" s="37"/>
      <c r="C128" s="230" t="s">
        <v>83</v>
      </c>
      <c r="D128" s="230" t="s">
        <v>129</v>
      </c>
      <c r="E128" s="231" t="s">
        <v>130</v>
      </c>
      <c r="F128" s="232" t="s">
        <v>131</v>
      </c>
      <c r="G128" s="233" t="s">
        <v>132</v>
      </c>
      <c r="H128" s="234">
        <v>22</v>
      </c>
      <c r="I128" s="235"/>
      <c r="J128" s="236">
        <f>ROUND(I128*H128,2)</f>
        <v>0</v>
      </c>
      <c r="K128" s="232" t="s">
        <v>133</v>
      </c>
      <c r="L128" s="42"/>
      <c r="M128" s="237" t="s">
        <v>1</v>
      </c>
      <c r="N128" s="238" t="s">
        <v>41</v>
      </c>
      <c r="O128" s="85"/>
      <c r="P128" s="239">
        <f>O128*H128</f>
        <v>0</v>
      </c>
      <c r="Q128" s="239">
        <v>0</v>
      </c>
      <c r="R128" s="239">
        <f>Q128*H128</f>
        <v>0</v>
      </c>
      <c r="S128" s="239">
        <v>0.255</v>
      </c>
      <c r="T128" s="240">
        <f>S128*H128</f>
        <v>5.6100000000000003</v>
      </c>
      <c r="AR128" s="241" t="s">
        <v>134</v>
      </c>
      <c r="AT128" s="241" t="s">
        <v>129</v>
      </c>
      <c r="AU128" s="241" t="s">
        <v>85</v>
      </c>
      <c r="AY128" s="16" t="s">
        <v>127</v>
      </c>
      <c r="BE128" s="242">
        <f>IF(N128="základní",J128,0)</f>
        <v>0</v>
      </c>
      <c r="BF128" s="242">
        <f>IF(N128="snížená",J128,0)</f>
        <v>0</v>
      </c>
      <c r="BG128" s="242">
        <f>IF(N128="zákl. přenesená",J128,0)</f>
        <v>0</v>
      </c>
      <c r="BH128" s="242">
        <f>IF(N128="sníž. přenesená",J128,0)</f>
        <v>0</v>
      </c>
      <c r="BI128" s="242">
        <f>IF(N128="nulová",J128,0)</f>
        <v>0</v>
      </c>
      <c r="BJ128" s="16" t="s">
        <v>83</v>
      </c>
      <c r="BK128" s="242">
        <f>ROUND(I128*H128,2)</f>
        <v>0</v>
      </c>
      <c r="BL128" s="16" t="s">
        <v>134</v>
      </c>
      <c r="BM128" s="241" t="s">
        <v>135</v>
      </c>
    </row>
    <row r="129" s="12" customFormat="1">
      <c r="B129" s="243"/>
      <c r="C129" s="244"/>
      <c r="D129" s="245" t="s">
        <v>136</v>
      </c>
      <c r="E129" s="246" t="s">
        <v>1</v>
      </c>
      <c r="F129" s="247" t="s">
        <v>137</v>
      </c>
      <c r="G129" s="244"/>
      <c r="H129" s="246" t="s">
        <v>1</v>
      </c>
      <c r="I129" s="248"/>
      <c r="J129" s="244"/>
      <c r="K129" s="244"/>
      <c r="L129" s="249"/>
      <c r="M129" s="250"/>
      <c r="N129" s="251"/>
      <c r="O129" s="251"/>
      <c r="P129" s="251"/>
      <c r="Q129" s="251"/>
      <c r="R129" s="251"/>
      <c r="S129" s="251"/>
      <c r="T129" s="252"/>
      <c r="AT129" s="253" t="s">
        <v>136</v>
      </c>
      <c r="AU129" s="253" t="s">
        <v>85</v>
      </c>
      <c r="AV129" s="12" t="s">
        <v>83</v>
      </c>
      <c r="AW129" s="12" t="s">
        <v>32</v>
      </c>
      <c r="AX129" s="12" t="s">
        <v>76</v>
      </c>
      <c r="AY129" s="253" t="s">
        <v>127</v>
      </c>
    </row>
    <row r="130" s="13" customFormat="1">
      <c r="B130" s="254"/>
      <c r="C130" s="255"/>
      <c r="D130" s="245" t="s">
        <v>136</v>
      </c>
      <c r="E130" s="256" t="s">
        <v>1</v>
      </c>
      <c r="F130" s="257" t="s">
        <v>138</v>
      </c>
      <c r="G130" s="255"/>
      <c r="H130" s="258">
        <v>22</v>
      </c>
      <c r="I130" s="259"/>
      <c r="J130" s="255"/>
      <c r="K130" s="255"/>
      <c r="L130" s="260"/>
      <c r="M130" s="261"/>
      <c r="N130" s="262"/>
      <c r="O130" s="262"/>
      <c r="P130" s="262"/>
      <c r="Q130" s="262"/>
      <c r="R130" s="262"/>
      <c r="S130" s="262"/>
      <c r="T130" s="263"/>
      <c r="AT130" s="264" t="s">
        <v>136</v>
      </c>
      <c r="AU130" s="264" t="s">
        <v>85</v>
      </c>
      <c r="AV130" s="13" t="s">
        <v>85</v>
      </c>
      <c r="AW130" s="13" t="s">
        <v>32</v>
      </c>
      <c r="AX130" s="13" t="s">
        <v>76</v>
      </c>
      <c r="AY130" s="264" t="s">
        <v>127</v>
      </c>
    </row>
    <row r="131" s="14" customFormat="1">
      <c r="B131" s="265"/>
      <c r="C131" s="266"/>
      <c r="D131" s="245" t="s">
        <v>136</v>
      </c>
      <c r="E131" s="267" t="s">
        <v>1</v>
      </c>
      <c r="F131" s="268" t="s">
        <v>139</v>
      </c>
      <c r="G131" s="266"/>
      <c r="H131" s="269">
        <v>22</v>
      </c>
      <c r="I131" s="270"/>
      <c r="J131" s="266"/>
      <c r="K131" s="266"/>
      <c r="L131" s="271"/>
      <c r="M131" s="272"/>
      <c r="N131" s="273"/>
      <c r="O131" s="273"/>
      <c r="P131" s="273"/>
      <c r="Q131" s="273"/>
      <c r="R131" s="273"/>
      <c r="S131" s="273"/>
      <c r="T131" s="274"/>
      <c r="AT131" s="275" t="s">
        <v>136</v>
      </c>
      <c r="AU131" s="275" t="s">
        <v>85</v>
      </c>
      <c r="AV131" s="14" t="s">
        <v>134</v>
      </c>
      <c r="AW131" s="14" t="s">
        <v>32</v>
      </c>
      <c r="AX131" s="14" t="s">
        <v>83</v>
      </c>
      <c r="AY131" s="275" t="s">
        <v>127</v>
      </c>
    </row>
    <row r="132" s="1" customFormat="1" ht="24" customHeight="1">
      <c r="B132" s="37"/>
      <c r="C132" s="230" t="s">
        <v>85</v>
      </c>
      <c r="D132" s="230" t="s">
        <v>129</v>
      </c>
      <c r="E132" s="231" t="s">
        <v>140</v>
      </c>
      <c r="F132" s="232" t="s">
        <v>141</v>
      </c>
      <c r="G132" s="233" t="s">
        <v>132</v>
      </c>
      <c r="H132" s="234">
        <v>27</v>
      </c>
      <c r="I132" s="235"/>
      <c r="J132" s="236">
        <f>ROUND(I132*H132,2)</f>
        <v>0</v>
      </c>
      <c r="K132" s="232" t="s">
        <v>133</v>
      </c>
      <c r="L132" s="42"/>
      <c r="M132" s="237" t="s">
        <v>1</v>
      </c>
      <c r="N132" s="238" t="s">
        <v>41</v>
      </c>
      <c r="O132" s="85"/>
      <c r="P132" s="239">
        <f>O132*H132</f>
        <v>0</v>
      </c>
      <c r="Q132" s="239">
        <v>0</v>
      </c>
      <c r="R132" s="239">
        <f>Q132*H132</f>
        <v>0</v>
      </c>
      <c r="S132" s="239">
        <v>0.26000000000000001</v>
      </c>
      <c r="T132" s="240">
        <f>S132*H132</f>
        <v>7.0200000000000005</v>
      </c>
      <c r="AR132" s="241" t="s">
        <v>134</v>
      </c>
      <c r="AT132" s="241" t="s">
        <v>129</v>
      </c>
      <c r="AU132" s="241" t="s">
        <v>85</v>
      </c>
      <c r="AY132" s="16" t="s">
        <v>127</v>
      </c>
      <c r="BE132" s="242">
        <f>IF(N132="základní",J132,0)</f>
        <v>0</v>
      </c>
      <c r="BF132" s="242">
        <f>IF(N132="snížená",J132,0)</f>
        <v>0</v>
      </c>
      <c r="BG132" s="242">
        <f>IF(N132="zákl. přenesená",J132,0)</f>
        <v>0</v>
      </c>
      <c r="BH132" s="242">
        <f>IF(N132="sníž. přenesená",J132,0)</f>
        <v>0</v>
      </c>
      <c r="BI132" s="242">
        <f>IF(N132="nulová",J132,0)</f>
        <v>0</v>
      </c>
      <c r="BJ132" s="16" t="s">
        <v>83</v>
      </c>
      <c r="BK132" s="242">
        <f>ROUND(I132*H132,2)</f>
        <v>0</v>
      </c>
      <c r="BL132" s="16" t="s">
        <v>134</v>
      </c>
      <c r="BM132" s="241" t="s">
        <v>142</v>
      </c>
    </row>
    <row r="133" s="12" customFormat="1">
      <c r="B133" s="243"/>
      <c r="C133" s="244"/>
      <c r="D133" s="245" t="s">
        <v>136</v>
      </c>
      <c r="E133" s="246" t="s">
        <v>1</v>
      </c>
      <c r="F133" s="247" t="s">
        <v>143</v>
      </c>
      <c r="G133" s="244"/>
      <c r="H133" s="246" t="s">
        <v>1</v>
      </c>
      <c r="I133" s="248"/>
      <c r="J133" s="244"/>
      <c r="K133" s="244"/>
      <c r="L133" s="249"/>
      <c r="M133" s="250"/>
      <c r="N133" s="251"/>
      <c r="O133" s="251"/>
      <c r="P133" s="251"/>
      <c r="Q133" s="251"/>
      <c r="R133" s="251"/>
      <c r="S133" s="251"/>
      <c r="T133" s="252"/>
      <c r="AT133" s="253" t="s">
        <v>136</v>
      </c>
      <c r="AU133" s="253" t="s">
        <v>85</v>
      </c>
      <c r="AV133" s="12" t="s">
        <v>83</v>
      </c>
      <c r="AW133" s="12" t="s">
        <v>32</v>
      </c>
      <c r="AX133" s="12" t="s">
        <v>76</v>
      </c>
      <c r="AY133" s="253" t="s">
        <v>127</v>
      </c>
    </row>
    <row r="134" s="13" customFormat="1">
      <c r="B134" s="254"/>
      <c r="C134" s="255"/>
      <c r="D134" s="245" t="s">
        <v>136</v>
      </c>
      <c r="E134" s="256" t="s">
        <v>1</v>
      </c>
      <c r="F134" s="257" t="s">
        <v>144</v>
      </c>
      <c r="G134" s="255"/>
      <c r="H134" s="258">
        <v>27</v>
      </c>
      <c r="I134" s="259"/>
      <c r="J134" s="255"/>
      <c r="K134" s="255"/>
      <c r="L134" s="260"/>
      <c r="M134" s="261"/>
      <c r="N134" s="262"/>
      <c r="O134" s="262"/>
      <c r="P134" s="262"/>
      <c r="Q134" s="262"/>
      <c r="R134" s="262"/>
      <c r="S134" s="262"/>
      <c r="T134" s="263"/>
      <c r="AT134" s="264" t="s">
        <v>136</v>
      </c>
      <c r="AU134" s="264" t="s">
        <v>85</v>
      </c>
      <c r="AV134" s="13" t="s">
        <v>85</v>
      </c>
      <c r="AW134" s="13" t="s">
        <v>32</v>
      </c>
      <c r="AX134" s="13" t="s">
        <v>76</v>
      </c>
      <c r="AY134" s="264" t="s">
        <v>127</v>
      </c>
    </row>
    <row r="135" s="14" customFormat="1">
      <c r="B135" s="265"/>
      <c r="C135" s="266"/>
      <c r="D135" s="245" t="s">
        <v>136</v>
      </c>
      <c r="E135" s="267" t="s">
        <v>1</v>
      </c>
      <c r="F135" s="268" t="s">
        <v>139</v>
      </c>
      <c r="G135" s="266"/>
      <c r="H135" s="269">
        <v>27</v>
      </c>
      <c r="I135" s="270"/>
      <c r="J135" s="266"/>
      <c r="K135" s="266"/>
      <c r="L135" s="271"/>
      <c r="M135" s="272"/>
      <c r="N135" s="273"/>
      <c r="O135" s="273"/>
      <c r="P135" s="273"/>
      <c r="Q135" s="273"/>
      <c r="R135" s="273"/>
      <c r="S135" s="273"/>
      <c r="T135" s="274"/>
      <c r="AT135" s="275" t="s">
        <v>136</v>
      </c>
      <c r="AU135" s="275" t="s">
        <v>85</v>
      </c>
      <c r="AV135" s="14" t="s">
        <v>134</v>
      </c>
      <c r="AW135" s="14" t="s">
        <v>32</v>
      </c>
      <c r="AX135" s="14" t="s">
        <v>83</v>
      </c>
      <c r="AY135" s="275" t="s">
        <v>127</v>
      </c>
    </row>
    <row r="136" s="1" customFormat="1" ht="24" customHeight="1">
      <c r="B136" s="37"/>
      <c r="C136" s="230" t="s">
        <v>145</v>
      </c>
      <c r="D136" s="230" t="s">
        <v>129</v>
      </c>
      <c r="E136" s="231" t="s">
        <v>146</v>
      </c>
      <c r="F136" s="232" t="s">
        <v>147</v>
      </c>
      <c r="G136" s="233" t="s">
        <v>132</v>
      </c>
      <c r="H136" s="234">
        <v>76</v>
      </c>
      <c r="I136" s="235"/>
      <c r="J136" s="236">
        <f>ROUND(I136*H136,2)</f>
        <v>0</v>
      </c>
      <c r="K136" s="232" t="s">
        <v>133</v>
      </c>
      <c r="L136" s="42"/>
      <c r="M136" s="237" t="s">
        <v>1</v>
      </c>
      <c r="N136" s="238" t="s">
        <v>41</v>
      </c>
      <c r="O136" s="85"/>
      <c r="P136" s="239">
        <f>O136*H136</f>
        <v>0</v>
      </c>
      <c r="Q136" s="239">
        <v>0</v>
      </c>
      <c r="R136" s="239">
        <f>Q136*H136</f>
        <v>0</v>
      </c>
      <c r="S136" s="239">
        <v>0.255</v>
      </c>
      <c r="T136" s="240">
        <f>S136*H136</f>
        <v>19.379999999999999</v>
      </c>
      <c r="AR136" s="241" t="s">
        <v>134</v>
      </c>
      <c r="AT136" s="241" t="s">
        <v>129</v>
      </c>
      <c r="AU136" s="241" t="s">
        <v>85</v>
      </c>
      <c r="AY136" s="16" t="s">
        <v>127</v>
      </c>
      <c r="BE136" s="242">
        <f>IF(N136="základní",J136,0)</f>
        <v>0</v>
      </c>
      <c r="BF136" s="242">
        <f>IF(N136="snížená",J136,0)</f>
        <v>0</v>
      </c>
      <c r="BG136" s="242">
        <f>IF(N136="zákl. přenesená",J136,0)</f>
        <v>0</v>
      </c>
      <c r="BH136" s="242">
        <f>IF(N136="sníž. přenesená",J136,0)</f>
        <v>0</v>
      </c>
      <c r="BI136" s="242">
        <f>IF(N136="nulová",J136,0)</f>
        <v>0</v>
      </c>
      <c r="BJ136" s="16" t="s">
        <v>83</v>
      </c>
      <c r="BK136" s="242">
        <f>ROUND(I136*H136,2)</f>
        <v>0</v>
      </c>
      <c r="BL136" s="16" t="s">
        <v>134</v>
      </c>
      <c r="BM136" s="241" t="s">
        <v>148</v>
      </c>
    </row>
    <row r="137" s="12" customFormat="1">
      <c r="B137" s="243"/>
      <c r="C137" s="244"/>
      <c r="D137" s="245" t="s">
        <v>136</v>
      </c>
      <c r="E137" s="246" t="s">
        <v>1</v>
      </c>
      <c r="F137" s="247" t="s">
        <v>149</v>
      </c>
      <c r="G137" s="244"/>
      <c r="H137" s="246" t="s">
        <v>1</v>
      </c>
      <c r="I137" s="248"/>
      <c r="J137" s="244"/>
      <c r="K137" s="244"/>
      <c r="L137" s="249"/>
      <c r="M137" s="250"/>
      <c r="N137" s="251"/>
      <c r="O137" s="251"/>
      <c r="P137" s="251"/>
      <c r="Q137" s="251"/>
      <c r="R137" s="251"/>
      <c r="S137" s="251"/>
      <c r="T137" s="252"/>
      <c r="AT137" s="253" t="s">
        <v>136</v>
      </c>
      <c r="AU137" s="253" t="s">
        <v>85</v>
      </c>
      <c r="AV137" s="12" t="s">
        <v>83</v>
      </c>
      <c r="AW137" s="12" t="s">
        <v>32</v>
      </c>
      <c r="AX137" s="12" t="s">
        <v>76</v>
      </c>
      <c r="AY137" s="253" t="s">
        <v>127</v>
      </c>
    </row>
    <row r="138" s="13" customFormat="1">
      <c r="B138" s="254"/>
      <c r="C138" s="255"/>
      <c r="D138" s="245" t="s">
        <v>136</v>
      </c>
      <c r="E138" s="256" t="s">
        <v>1</v>
      </c>
      <c r="F138" s="257" t="s">
        <v>150</v>
      </c>
      <c r="G138" s="255"/>
      <c r="H138" s="258">
        <v>76</v>
      </c>
      <c r="I138" s="259"/>
      <c r="J138" s="255"/>
      <c r="K138" s="255"/>
      <c r="L138" s="260"/>
      <c r="M138" s="261"/>
      <c r="N138" s="262"/>
      <c r="O138" s="262"/>
      <c r="P138" s="262"/>
      <c r="Q138" s="262"/>
      <c r="R138" s="262"/>
      <c r="S138" s="262"/>
      <c r="T138" s="263"/>
      <c r="AT138" s="264" t="s">
        <v>136</v>
      </c>
      <c r="AU138" s="264" t="s">
        <v>85</v>
      </c>
      <c r="AV138" s="13" t="s">
        <v>85</v>
      </c>
      <c r="AW138" s="13" t="s">
        <v>32</v>
      </c>
      <c r="AX138" s="13" t="s">
        <v>76</v>
      </c>
      <c r="AY138" s="264" t="s">
        <v>127</v>
      </c>
    </row>
    <row r="139" s="14" customFormat="1">
      <c r="B139" s="265"/>
      <c r="C139" s="266"/>
      <c r="D139" s="245" t="s">
        <v>136</v>
      </c>
      <c r="E139" s="267" t="s">
        <v>1</v>
      </c>
      <c r="F139" s="268" t="s">
        <v>139</v>
      </c>
      <c r="G139" s="266"/>
      <c r="H139" s="269">
        <v>76</v>
      </c>
      <c r="I139" s="270"/>
      <c r="J139" s="266"/>
      <c r="K139" s="266"/>
      <c r="L139" s="271"/>
      <c r="M139" s="272"/>
      <c r="N139" s="273"/>
      <c r="O139" s="273"/>
      <c r="P139" s="273"/>
      <c r="Q139" s="273"/>
      <c r="R139" s="273"/>
      <c r="S139" s="273"/>
      <c r="T139" s="274"/>
      <c r="AT139" s="275" t="s">
        <v>136</v>
      </c>
      <c r="AU139" s="275" t="s">
        <v>85</v>
      </c>
      <c r="AV139" s="14" t="s">
        <v>134</v>
      </c>
      <c r="AW139" s="14" t="s">
        <v>32</v>
      </c>
      <c r="AX139" s="14" t="s">
        <v>83</v>
      </c>
      <c r="AY139" s="275" t="s">
        <v>127</v>
      </c>
    </row>
    <row r="140" s="1" customFormat="1" ht="24" customHeight="1">
      <c r="B140" s="37"/>
      <c r="C140" s="230" t="s">
        <v>134</v>
      </c>
      <c r="D140" s="230" t="s">
        <v>129</v>
      </c>
      <c r="E140" s="231" t="s">
        <v>151</v>
      </c>
      <c r="F140" s="232" t="s">
        <v>152</v>
      </c>
      <c r="G140" s="233" t="s">
        <v>132</v>
      </c>
      <c r="H140" s="234">
        <v>21</v>
      </c>
      <c r="I140" s="235"/>
      <c r="J140" s="236">
        <f>ROUND(I140*H140,2)</f>
        <v>0</v>
      </c>
      <c r="K140" s="232" t="s">
        <v>133</v>
      </c>
      <c r="L140" s="42"/>
      <c r="M140" s="237" t="s">
        <v>1</v>
      </c>
      <c r="N140" s="238" t="s">
        <v>41</v>
      </c>
      <c r="O140" s="85"/>
      <c r="P140" s="239">
        <f>O140*H140</f>
        <v>0</v>
      </c>
      <c r="Q140" s="239">
        <v>0</v>
      </c>
      <c r="R140" s="239">
        <f>Q140*H140</f>
        <v>0</v>
      </c>
      <c r="S140" s="239">
        <v>0.32000000000000001</v>
      </c>
      <c r="T140" s="240">
        <f>S140*H140</f>
        <v>6.7199999999999998</v>
      </c>
      <c r="AR140" s="241" t="s">
        <v>134</v>
      </c>
      <c r="AT140" s="241" t="s">
        <v>129</v>
      </c>
      <c r="AU140" s="241" t="s">
        <v>85</v>
      </c>
      <c r="AY140" s="16" t="s">
        <v>127</v>
      </c>
      <c r="BE140" s="242">
        <f>IF(N140="základní",J140,0)</f>
        <v>0</v>
      </c>
      <c r="BF140" s="242">
        <f>IF(N140="snížená",J140,0)</f>
        <v>0</v>
      </c>
      <c r="BG140" s="242">
        <f>IF(N140="zákl. přenesená",J140,0)</f>
        <v>0</v>
      </c>
      <c r="BH140" s="242">
        <f>IF(N140="sníž. přenesená",J140,0)</f>
        <v>0</v>
      </c>
      <c r="BI140" s="242">
        <f>IF(N140="nulová",J140,0)</f>
        <v>0</v>
      </c>
      <c r="BJ140" s="16" t="s">
        <v>83</v>
      </c>
      <c r="BK140" s="242">
        <f>ROUND(I140*H140,2)</f>
        <v>0</v>
      </c>
      <c r="BL140" s="16" t="s">
        <v>134</v>
      </c>
      <c r="BM140" s="241" t="s">
        <v>153</v>
      </c>
    </row>
    <row r="141" s="12" customFormat="1">
      <c r="B141" s="243"/>
      <c r="C141" s="244"/>
      <c r="D141" s="245" t="s">
        <v>136</v>
      </c>
      <c r="E141" s="246" t="s">
        <v>1</v>
      </c>
      <c r="F141" s="247" t="s">
        <v>154</v>
      </c>
      <c r="G141" s="244"/>
      <c r="H141" s="246" t="s">
        <v>1</v>
      </c>
      <c r="I141" s="248"/>
      <c r="J141" s="244"/>
      <c r="K141" s="244"/>
      <c r="L141" s="249"/>
      <c r="M141" s="250"/>
      <c r="N141" s="251"/>
      <c r="O141" s="251"/>
      <c r="P141" s="251"/>
      <c r="Q141" s="251"/>
      <c r="R141" s="251"/>
      <c r="S141" s="251"/>
      <c r="T141" s="252"/>
      <c r="AT141" s="253" t="s">
        <v>136</v>
      </c>
      <c r="AU141" s="253" t="s">
        <v>85</v>
      </c>
      <c r="AV141" s="12" t="s">
        <v>83</v>
      </c>
      <c r="AW141" s="12" t="s">
        <v>32</v>
      </c>
      <c r="AX141" s="12" t="s">
        <v>76</v>
      </c>
      <c r="AY141" s="253" t="s">
        <v>127</v>
      </c>
    </row>
    <row r="142" s="13" customFormat="1">
      <c r="B142" s="254"/>
      <c r="C142" s="255"/>
      <c r="D142" s="245" t="s">
        <v>136</v>
      </c>
      <c r="E142" s="256" t="s">
        <v>1</v>
      </c>
      <c r="F142" s="257" t="s">
        <v>7</v>
      </c>
      <c r="G142" s="255"/>
      <c r="H142" s="258">
        <v>21</v>
      </c>
      <c r="I142" s="259"/>
      <c r="J142" s="255"/>
      <c r="K142" s="255"/>
      <c r="L142" s="260"/>
      <c r="M142" s="261"/>
      <c r="N142" s="262"/>
      <c r="O142" s="262"/>
      <c r="P142" s="262"/>
      <c r="Q142" s="262"/>
      <c r="R142" s="262"/>
      <c r="S142" s="262"/>
      <c r="T142" s="263"/>
      <c r="AT142" s="264" t="s">
        <v>136</v>
      </c>
      <c r="AU142" s="264" t="s">
        <v>85</v>
      </c>
      <c r="AV142" s="13" t="s">
        <v>85</v>
      </c>
      <c r="AW142" s="13" t="s">
        <v>32</v>
      </c>
      <c r="AX142" s="13" t="s">
        <v>76</v>
      </c>
      <c r="AY142" s="264" t="s">
        <v>127</v>
      </c>
    </row>
    <row r="143" s="14" customFormat="1">
      <c r="B143" s="265"/>
      <c r="C143" s="266"/>
      <c r="D143" s="245" t="s">
        <v>136</v>
      </c>
      <c r="E143" s="267" t="s">
        <v>1</v>
      </c>
      <c r="F143" s="268" t="s">
        <v>139</v>
      </c>
      <c r="G143" s="266"/>
      <c r="H143" s="269">
        <v>21</v>
      </c>
      <c r="I143" s="270"/>
      <c r="J143" s="266"/>
      <c r="K143" s="266"/>
      <c r="L143" s="271"/>
      <c r="M143" s="272"/>
      <c r="N143" s="273"/>
      <c r="O143" s="273"/>
      <c r="P143" s="273"/>
      <c r="Q143" s="273"/>
      <c r="R143" s="273"/>
      <c r="S143" s="273"/>
      <c r="T143" s="274"/>
      <c r="AT143" s="275" t="s">
        <v>136</v>
      </c>
      <c r="AU143" s="275" t="s">
        <v>85</v>
      </c>
      <c r="AV143" s="14" t="s">
        <v>134</v>
      </c>
      <c r="AW143" s="14" t="s">
        <v>32</v>
      </c>
      <c r="AX143" s="14" t="s">
        <v>83</v>
      </c>
      <c r="AY143" s="275" t="s">
        <v>127</v>
      </c>
    </row>
    <row r="144" s="1" customFormat="1" ht="24" customHeight="1">
      <c r="B144" s="37"/>
      <c r="C144" s="230" t="s">
        <v>155</v>
      </c>
      <c r="D144" s="230" t="s">
        <v>129</v>
      </c>
      <c r="E144" s="231" t="s">
        <v>156</v>
      </c>
      <c r="F144" s="232" t="s">
        <v>157</v>
      </c>
      <c r="G144" s="233" t="s">
        <v>132</v>
      </c>
      <c r="H144" s="234">
        <v>76</v>
      </c>
      <c r="I144" s="235"/>
      <c r="J144" s="236">
        <f>ROUND(I144*H144,2)</f>
        <v>0</v>
      </c>
      <c r="K144" s="232" t="s">
        <v>133</v>
      </c>
      <c r="L144" s="42"/>
      <c r="M144" s="237" t="s">
        <v>1</v>
      </c>
      <c r="N144" s="238" t="s">
        <v>41</v>
      </c>
      <c r="O144" s="85"/>
      <c r="P144" s="239">
        <f>O144*H144</f>
        <v>0</v>
      </c>
      <c r="Q144" s="239">
        <v>0</v>
      </c>
      <c r="R144" s="239">
        <f>Q144*H144</f>
        <v>0</v>
      </c>
      <c r="S144" s="239">
        <v>0.44</v>
      </c>
      <c r="T144" s="240">
        <f>S144*H144</f>
        <v>33.439999999999998</v>
      </c>
      <c r="AR144" s="241" t="s">
        <v>134</v>
      </c>
      <c r="AT144" s="241" t="s">
        <v>129</v>
      </c>
      <c r="AU144" s="241" t="s">
        <v>85</v>
      </c>
      <c r="AY144" s="16" t="s">
        <v>127</v>
      </c>
      <c r="BE144" s="242">
        <f>IF(N144="základní",J144,0)</f>
        <v>0</v>
      </c>
      <c r="BF144" s="242">
        <f>IF(N144="snížená",J144,0)</f>
        <v>0</v>
      </c>
      <c r="BG144" s="242">
        <f>IF(N144="zákl. přenesená",J144,0)</f>
        <v>0</v>
      </c>
      <c r="BH144" s="242">
        <f>IF(N144="sníž. přenesená",J144,0)</f>
        <v>0</v>
      </c>
      <c r="BI144" s="242">
        <f>IF(N144="nulová",J144,0)</f>
        <v>0</v>
      </c>
      <c r="BJ144" s="16" t="s">
        <v>83</v>
      </c>
      <c r="BK144" s="242">
        <f>ROUND(I144*H144,2)</f>
        <v>0</v>
      </c>
      <c r="BL144" s="16" t="s">
        <v>134</v>
      </c>
      <c r="BM144" s="241" t="s">
        <v>158</v>
      </c>
    </row>
    <row r="145" s="12" customFormat="1">
      <c r="B145" s="243"/>
      <c r="C145" s="244"/>
      <c r="D145" s="245" t="s">
        <v>136</v>
      </c>
      <c r="E145" s="246" t="s">
        <v>1</v>
      </c>
      <c r="F145" s="247" t="s">
        <v>159</v>
      </c>
      <c r="G145" s="244"/>
      <c r="H145" s="246" t="s">
        <v>1</v>
      </c>
      <c r="I145" s="248"/>
      <c r="J145" s="244"/>
      <c r="K145" s="244"/>
      <c r="L145" s="249"/>
      <c r="M145" s="250"/>
      <c r="N145" s="251"/>
      <c r="O145" s="251"/>
      <c r="P145" s="251"/>
      <c r="Q145" s="251"/>
      <c r="R145" s="251"/>
      <c r="S145" s="251"/>
      <c r="T145" s="252"/>
      <c r="AT145" s="253" t="s">
        <v>136</v>
      </c>
      <c r="AU145" s="253" t="s">
        <v>85</v>
      </c>
      <c r="AV145" s="12" t="s">
        <v>83</v>
      </c>
      <c r="AW145" s="12" t="s">
        <v>32</v>
      </c>
      <c r="AX145" s="12" t="s">
        <v>76</v>
      </c>
      <c r="AY145" s="253" t="s">
        <v>127</v>
      </c>
    </row>
    <row r="146" s="13" customFormat="1">
      <c r="B146" s="254"/>
      <c r="C146" s="255"/>
      <c r="D146" s="245" t="s">
        <v>136</v>
      </c>
      <c r="E146" s="256" t="s">
        <v>1</v>
      </c>
      <c r="F146" s="257" t="s">
        <v>150</v>
      </c>
      <c r="G146" s="255"/>
      <c r="H146" s="258">
        <v>76</v>
      </c>
      <c r="I146" s="259"/>
      <c r="J146" s="255"/>
      <c r="K146" s="255"/>
      <c r="L146" s="260"/>
      <c r="M146" s="261"/>
      <c r="N146" s="262"/>
      <c r="O146" s="262"/>
      <c r="P146" s="262"/>
      <c r="Q146" s="262"/>
      <c r="R146" s="262"/>
      <c r="S146" s="262"/>
      <c r="T146" s="263"/>
      <c r="AT146" s="264" t="s">
        <v>136</v>
      </c>
      <c r="AU146" s="264" t="s">
        <v>85</v>
      </c>
      <c r="AV146" s="13" t="s">
        <v>85</v>
      </c>
      <c r="AW146" s="13" t="s">
        <v>32</v>
      </c>
      <c r="AX146" s="13" t="s">
        <v>76</v>
      </c>
      <c r="AY146" s="264" t="s">
        <v>127</v>
      </c>
    </row>
    <row r="147" s="14" customFormat="1">
      <c r="B147" s="265"/>
      <c r="C147" s="266"/>
      <c r="D147" s="245" t="s">
        <v>136</v>
      </c>
      <c r="E147" s="267" t="s">
        <v>1</v>
      </c>
      <c r="F147" s="268" t="s">
        <v>139</v>
      </c>
      <c r="G147" s="266"/>
      <c r="H147" s="269">
        <v>76</v>
      </c>
      <c r="I147" s="270"/>
      <c r="J147" s="266"/>
      <c r="K147" s="266"/>
      <c r="L147" s="271"/>
      <c r="M147" s="272"/>
      <c r="N147" s="273"/>
      <c r="O147" s="273"/>
      <c r="P147" s="273"/>
      <c r="Q147" s="273"/>
      <c r="R147" s="273"/>
      <c r="S147" s="273"/>
      <c r="T147" s="274"/>
      <c r="AT147" s="275" t="s">
        <v>136</v>
      </c>
      <c r="AU147" s="275" t="s">
        <v>85</v>
      </c>
      <c r="AV147" s="14" t="s">
        <v>134</v>
      </c>
      <c r="AW147" s="14" t="s">
        <v>32</v>
      </c>
      <c r="AX147" s="14" t="s">
        <v>83</v>
      </c>
      <c r="AY147" s="275" t="s">
        <v>127</v>
      </c>
    </row>
    <row r="148" s="1" customFormat="1" ht="24" customHeight="1">
      <c r="B148" s="37"/>
      <c r="C148" s="230" t="s">
        <v>160</v>
      </c>
      <c r="D148" s="230" t="s">
        <v>129</v>
      </c>
      <c r="E148" s="231" t="s">
        <v>161</v>
      </c>
      <c r="F148" s="232" t="s">
        <v>162</v>
      </c>
      <c r="G148" s="233" t="s">
        <v>132</v>
      </c>
      <c r="H148" s="234">
        <v>472</v>
      </c>
      <c r="I148" s="235"/>
      <c r="J148" s="236">
        <f>ROUND(I148*H148,2)</f>
        <v>0</v>
      </c>
      <c r="K148" s="232" t="s">
        <v>133</v>
      </c>
      <c r="L148" s="42"/>
      <c r="M148" s="237" t="s">
        <v>1</v>
      </c>
      <c r="N148" s="238" t="s">
        <v>41</v>
      </c>
      <c r="O148" s="85"/>
      <c r="P148" s="239">
        <f>O148*H148</f>
        <v>0</v>
      </c>
      <c r="Q148" s="239">
        <v>0</v>
      </c>
      <c r="R148" s="239">
        <f>Q148*H148</f>
        <v>0</v>
      </c>
      <c r="S148" s="239">
        <v>0.28999999999999998</v>
      </c>
      <c r="T148" s="240">
        <f>S148*H148</f>
        <v>136.88</v>
      </c>
      <c r="AR148" s="241" t="s">
        <v>134</v>
      </c>
      <c r="AT148" s="241" t="s">
        <v>129</v>
      </c>
      <c r="AU148" s="241" t="s">
        <v>85</v>
      </c>
      <c r="AY148" s="16" t="s">
        <v>127</v>
      </c>
      <c r="BE148" s="242">
        <f>IF(N148="základní",J148,0)</f>
        <v>0</v>
      </c>
      <c r="BF148" s="242">
        <f>IF(N148="snížená",J148,0)</f>
        <v>0</v>
      </c>
      <c r="BG148" s="242">
        <f>IF(N148="zákl. přenesená",J148,0)</f>
        <v>0</v>
      </c>
      <c r="BH148" s="242">
        <f>IF(N148="sníž. přenesená",J148,0)</f>
        <v>0</v>
      </c>
      <c r="BI148" s="242">
        <f>IF(N148="nulová",J148,0)</f>
        <v>0</v>
      </c>
      <c r="BJ148" s="16" t="s">
        <v>83</v>
      </c>
      <c r="BK148" s="242">
        <f>ROUND(I148*H148,2)</f>
        <v>0</v>
      </c>
      <c r="BL148" s="16" t="s">
        <v>134</v>
      </c>
      <c r="BM148" s="241" t="s">
        <v>163</v>
      </c>
    </row>
    <row r="149" s="12" customFormat="1">
      <c r="B149" s="243"/>
      <c r="C149" s="244"/>
      <c r="D149" s="245" t="s">
        <v>136</v>
      </c>
      <c r="E149" s="246" t="s">
        <v>1</v>
      </c>
      <c r="F149" s="247" t="s">
        <v>164</v>
      </c>
      <c r="G149" s="244"/>
      <c r="H149" s="246" t="s">
        <v>1</v>
      </c>
      <c r="I149" s="248"/>
      <c r="J149" s="244"/>
      <c r="K149" s="244"/>
      <c r="L149" s="249"/>
      <c r="M149" s="250"/>
      <c r="N149" s="251"/>
      <c r="O149" s="251"/>
      <c r="P149" s="251"/>
      <c r="Q149" s="251"/>
      <c r="R149" s="251"/>
      <c r="S149" s="251"/>
      <c r="T149" s="252"/>
      <c r="AT149" s="253" t="s">
        <v>136</v>
      </c>
      <c r="AU149" s="253" t="s">
        <v>85</v>
      </c>
      <c r="AV149" s="12" t="s">
        <v>83</v>
      </c>
      <c r="AW149" s="12" t="s">
        <v>32</v>
      </c>
      <c r="AX149" s="12" t="s">
        <v>76</v>
      </c>
      <c r="AY149" s="253" t="s">
        <v>127</v>
      </c>
    </row>
    <row r="150" s="13" customFormat="1">
      <c r="B150" s="254"/>
      <c r="C150" s="255"/>
      <c r="D150" s="245" t="s">
        <v>136</v>
      </c>
      <c r="E150" s="256" t="s">
        <v>1</v>
      </c>
      <c r="F150" s="257" t="s">
        <v>165</v>
      </c>
      <c r="G150" s="255"/>
      <c r="H150" s="258">
        <v>472</v>
      </c>
      <c r="I150" s="259"/>
      <c r="J150" s="255"/>
      <c r="K150" s="255"/>
      <c r="L150" s="260"/>
      <c r="M150" s="261"/>
      <c r="N150" s="262"/>
      <c r="O150" s="262"/>
      <c r="P150" s="262"/>
      <c r="Q150" s="262"/>
      <c r="R150" s="262"/>
      <c r="S150" s="262"/>
      <c r="T150" s="263"/>
      <c r="AT150" s="264" t="s">
        <v>136</v>
      </c>
      <c r="AU150" s="264" t="s">
        <v>85</v>
      </c>
      <c r="AV150" s="13" t="s">
        <v>85</v>
      </c>
      <c r="AW150" s="13" t="s">
        <v>32</v>
      </c>
      <c r="AX150" s="13" t="s">
        <v>76</v>
      </c>
      <c r="AY150" s="264" t="s">
        <v>127</v>
      </c>
    </row>
    <row r="151" s="14" customFormat="1">
      <c r="B151" s="265"/>
      <c r="C151" s="266"/>
      <c r="D151" s="245" t="s">
        <v>136</v>
      </c>
      <c r="E151" s="267" t="s">
        <v>1</v>
      </c>
      <c r="F151" s="268" t="s">
        <v>139</v>
      </c>
      <c r="G151" s="266"/>
      <c r="H151" s="269">
        <v>472</v>
      </c>
      <c r="I151" s="270"/>
      <c r="J151" s="266"/>
      <c r="K151" s="266"/>
      <c r="L151" s="271"/>
      <c r="M151" s="272"/>
      <c r="N151" s="273"/>
      <c r="O151" s="273"/>
      <c r="P151" s="273"/>
      <c r="Q151" s="273"/>
      <c r="R151" s="273"/>
      <c r="S151" s="273"/>
      <c r="T151" s="274"/>
      <c r="AT151" s="275" t="s">
        <v>136</v>
      </c>
      <c r="AU151" s="275" t="s">
        <v>85</v>
      </c>
      <c r="AV151" s="14" t="s">
        <v>134</v>
      </c>
      <c r="AW151" s="14" t="s">
        <v>32</v>
      </c>
      <c r="AX151" s="14" t="s">
        <v>83</v>
      </c>
      <c r="AY151" s="275" t="s">
        <v>127</v>
      </c>
    </row>
    <row r="152" s="1" customFormat="1" ht="24" customHeight="1">
      <c r="B152" s="37"/>
      <c r="C152" s="230" t="s">
        <v>166</v>
      </c>
      <c r="D152" s="230" t="s">
        <v>129</v>
      </c>
      <c r="E152" s="231" t="s">
        <v>167</v>
      </c>
      <c r="F152" s="232" t="s">
        <v>168</v>
      </c>
      <c r="G152" s="233" t="s">
        <v>132</v>
      </c>
      <c r="H152" s="234">
        <v>472</v>
      </c>
      <c r="I152" s="235"/>
      <c r="J152" s="236">
        <f>ROUND(I152*H152,2)</f>
        <v>0</v>
      </c>
      <c r="K152" s="232" t="s">
        <v>133</v>
      </c>
      <c r="L152" s="42"/>
      <c r="M152" s="237" t="s">
        <v>1</v>
      </c>
      <c r="N152" s="238" t="s">
        <v>41</v>
      </c>
      <c r="O152" s="85"/>
      <c r="P152" s="239">
        <f>O152*H152</f>
        <v>0</v>
      </c>
      <c r="Q152" s="239">
        <v>0</v>
      </c>
      <c r="R152" s="239">
        <f>Q152*H152</f>
        <v>0</v>
      </c>
      <c r="S152" s="239">
        <v>0.23999999999999999</v>
      </c>
      <c r="T152" s="240">
        <f>S152*H152</f>
        <v>113.28</v>
      </c>
      <c r="AR152" s="241" t="s">
        <v>134</v>
      </c>
      <c r="AT152" s="241" t="s">
        <v>129</v>
      </c>
      <c r="AU152" s="241" t="s">
        <v>85</v>
      </c>
      <c r="AY152" s="16" t="s">
        <v>127</v>
      </c>
      <c r="BE152" s="242">
        <f>IF(N152="základní",J152,0)</f>
        <v>0</v>
      </c>
      <c r="BF152" s="242">
        <f>IF(N152="snížená",J152,0)</f>
        <v>0</v>
      </c>
      <c r="BG152" s="242">
        <f>IF(N152="zákl. přenesená",J152,0)</f>
        <v>0</v>
      </c>
      <c r="BH152" s="242">
        <f>IF(N152="sníž. přenesená",J152,0)</f>
        <v>0</v>
      </c>
      <c r="BI152" s="242">
        <f>IF(N152="nulová",J152,0)</f>
        <v>0</v>
      </c>
      <c r="BJ152" s="16" t="s">
        <v>83</v>
      </c>
      <c r="BK152" s="242">
        <f>ROUND(I152*H152,2)</f>
        <v>0</v>
      </c>
      <c r="BL152" s="16" t="s">
        <v>134</v>
      </c>
      <c r="BM152" s="241" t="s">
        <v>169</v>
      </c>
    </row>
    <row r="153" s="12" customFormat="1">
      <c r="B153" s="243"/>
      <c r="C153" s="244"/>
      <c r="D153" s="245" t="s">
        <v>136</v>
      </c>
      <c r="E153" s="246" t="s">
        <v>1</v>
      </c>
      <c r="F153" s="247" t="s">
        <v>170</v>
      </c>
      <c r="G153" s="244"/>
      <c r="H153" s="246" t="s">
        <v>1</v>
      </c>
      <c r="I153" s="248"/>
      <c r="J153" s="244"/>
      <c r="K153" s="244"/>
      <c r="L153" s="249"/>
      <c r="M153" s="250"/>
      <c r="N153" s="251"/>
      <c r="O153" s="251"/>
      <c r="P153" s="251"/>
      <c r="Q153" s="251"/>
      <c r="R153" s="251"/>
      <c r="S153" s="251"/>
      <c r="T153" s="252"/>
      <c r="AT153" s="253" t="s">
        <v>136</v>
      </c>
      <c r="AU153" s="253" t="s">
        <v>85</v>
      </c>
      <c r="AV153" s="12" t="s">
        <v>83</v>
      </c>
      <c r="AW153" s="12" t="s">
        <v>32</v>
      </c>
      <c r="AX153" s="12" t="s">
        <v>76</v>
      </c>
      <c r="AY153" s="253" t="s">
        <v>127</v>
      </c>
    </row>
    <row r="154" s="13" customFormat="1">
      <c r="B154" s="254"/>
      <c r="C154" s="255"/>
      <c r="D154" s="245" t="s">
        <v>136</v>
      </c>
      <c r="E154" s="256" t="s">
        <v>1</v>
      </c>
      <c r="F154" s="257" t="s">
        <v>165</v>
      </c>
      <c r="G154" s="255"/>
      <c r="H154" s="258">
        <v>472</v>
      </c>
      <c r="I154" s="259"/>
      <c r="J154" s="255"/>
      <c r="K154" s="255"/>
      <c r="L154" s="260"/>
      <c r="M154" s="261"/>
      <c r="N154" s="262"/>
      <c r="O154" s="262"/>
      <c r="P154" s="262"/>
      <c r="Q154" s="262"/>
      <c r="R154" s="262"/>
      <c r="S154" s="262"/>
      <c r="T154" s="263"/>
      <c r="AT154" s="264" t="s">
        <v>136</v>
      </c>
      <c r="AU154" s="264" t="s">
        <v>85</v>
      </c>
      <c r="AV154" s="13" t="s">
        <v>85</v>
      </c>
      <c r="AW154" s="13" t="s">
        <v>32</v>
      </c>
      <c r="AX154" s="13" t="s">
        <v>76</v>
      </c>
      <c r="AY154" s="264" t="s">
        <v>127</v>
      </c>
    </row>
    <row r="155" s="14" customFormat="1">
      <c r="B155" s="265"/>
      <c r="C155" s="266"/>
      <c r="D155" s="245" t="s">
        <v>136</v>
      </c>
      <c r="E155" s="267" t="s">
        <v>1</v>
      </c>
      <c r="F155" s="268" t="s">
        <v>139</v>
      </c>
      <c r="G155" s="266"/>
      <c r="H155" s="269">
        <v>472</v>
      </c>
      <c r="I155" s="270"/>
      <c r="J155" s="266"/>
      <c r="K155" s="266"/>
      <c r="L155" s="271"/>
      <c r="M155" s="272"/>
      <c r="N155" s="273"/>
      <c r="O155" s="273"/>
      <c r="P155" s="273"/>
      <c r="Q155" s="273"/>
      <c r="R155" s="273"/>
      <c r="S155" s="273"/>
      <c r="T155" s="274"/>
      <c r="AT155" s="275" t="s">
        <v>136</v>
      </c>
      <c r="AU155" s="275" t="s">
        <v>85</v>
      </c>
      <c r="AV155" s="14" t="s">
        <v>134</v>
      </c>
      <c r="AW155" s="14" t="s">
        <v>32</v>
      </c>
      <c r="AX155" s="14" t="s">
        <v>83</v>
      </c>
      <c r="AY155" s="275" t="s">
        <v>127</v>
      </c>
    </row>
    <row r="156" s="1" customFormat="1" ht="24" customHeight="1">
      <c r="B156" s="37"/>
      <c r="C156" s="230" t="s">
        <v>171</v>
      </c>
      <c r="D156" s="230" t="s">
        <v>129</v>
      </c>
      <c r="E156" s="231" t="s">
        <v>172</v>
      </c>
      <c r="F156" s="232" t="s">
        <v>173</v>
      </c>
      <c r="G156" s="233" t="s">
        <v>132</v>
      </c>
      <c r="H156" s="234">
        <v>472</v>
      </c>
      <c r="I156" s="235"/>
      <c r="J156" s="236">
        <f>ROUND(I156*H156,2)</f>
        <v>0</v>
      </c>
      <c r="K156" s="232" t="s">
        <v>133</v>
      </c>
      <c r="L156" s="42"/>
      <c r="M156" s="237" t="s">
        <v>1</v>
      </c>
      <c r="N156" s="238" t="s">
        <v>41</v>
      </c>
      <c r="O156" s="85"/>
      <c r="P156" s="239">
        <f>O156*H156</f>
        <v>0</v>
      </c>
      <c r="Q156" s="239">
        <v>0</v>
      </c>
      <c r="R156" s="239">
        <f>Q156*H156</f>
        <v>0</v>
      </c>
      <c r="S156" s="239">
        <v>0.098000000000000004</v>
      </c>
      <c r="T156" s="240">
        <f>S156*H156</f>
        <v>46.256</v>
      </c>
      <c r="AR156" s="241" t="s">
        <v>134</v>
      </c>
      <c r="AT156" s="241" t="s">
        <v>129</v>
      </c>
      <c r="AU156" s="241" t="s">
        <v>85</v>
      </c>
      <c r="AY156" s="16" t="s">
        <v>127</v>
      </c>
      <c r="BE156" s="242">
        <f>IF(N156="základní",J156,0)</f>
        <v>0</v>
      </c>
      <c r="BF156" s="242">
        <f>IF(N156="snížená",J156,0)</f>
        <v>0</v>
      </c>
      <c r="BG156" s="242">
        <f>IF(N156="zákl. přenesená",J156,0)</f>
        <v>0</v>
      </c>
      <c r="BH156" s="242">
        <f>IF(N156="sníž. přenesená",J156,0)</f>
        <v>0</v>
      </c>
      <c r="BI156" s="242">
        <f>IF(N156="nulová",J156,0)</f>
        <v>0</v>
      </c>
      <c r="BJ156" s="16" t="s">
        <v>83</v>
      </c>
      <c r="BK156" s="242">
        <f>ROUND(I156*H156,2)</f>
        <v>0</v>
      </c>
      <c r="BL156" s="16" t="s">
        <v>134</v>
      </c>
      <c r="BM156" s="241" t="s">
        <v>174</v>
      </c>
    </row>
    <row r="157" s="12" customFormat="1">
      <c r="B157" s="243"/>
      <c r="C157" s="244"/>
      <c r="D157" s="245" t="s">
        <v>136</v>
      </c>
      <c r="E157" s="246" t="s">
        <v>1</v>
      </c>
      <c r="F157" s="247" t="s">
        <v>175</v>
      </c>
      <c r="G157" s="244"/>
      <c r="H157" s="246" t="s">
        <v>1</v>
      </c>
      <c r="I157" s="248"/>
      <c r="J157" s="244"/>
      <c r="K157" s="244"/>
      <c r="L157" s="249"/>
      <c r="M157" s="250"/>
      <c r="N157" s="251"/>
      <c r="O157" s="251"/>
      <c r="P157" s="251"/>
      <c r="Q157" s="251"/>
      <c r="R157" s="251"/>
      <c r="S157" s="251"/>
      <c r="T157" s="252"/>
      <c r="AT157" s="253" t="s">
        <v>136</v>
      </c>
      <c r="AU157" s="253" t="s">
        <v>85</v>
      </c>
      <c r="AV157" s="12" t="s">
        <v>83</v>
      </c>
      <c r="AW157" s="12" t="s">
        <v>32</v>
      </c>
      <c r="AX157" s="12" t="s">
        <v>76</v>
      </c>
      <c r="AY157" s="253" t="s">
        <v>127</v>
      </c>
    </row>
    <row r="158" s="13" customFormat="1">
      <c r="B158" s="254"/>
      <c r="C158" s="255"/>
      <c r="D158" s="245" t="s">
        <v>136</v>
      </c>
      <c r="E158" s="256" t="s">
        <v>1</v>
      </c>
      <c r="F158" s="257" t="s">
        <v>165</v>
      </c>
      <c r="G158" s="255"/>
      <c r="H158" s="258">
        <v>472</v>
      </c>
      <c r="I158" s="259"/>
      <c r="J158" s="255"/>
      <c r="K158" s="255"/>
      <c r="L158" s="260"/>
      <c r="M158" s="261"/>
      <c r="N158" s="262"/>
      <c r="O158" s="262"/>
      <c r="P158" s="262"/>
      <c r="Q158" s="262"/>
      <c r="R158" s="262"/>
      <c r="S158" s="262"/>
      <c r="T158" s="263"/>
      <c r="AT158" s="264" t="s">
        <v>136</v>
      </c>
      <c r="AU158" s="264" t="s">
        <v>85</v>
      </c>
      <c r="AV158" s="13" t="s">
        <v>85</v>
      </c>
      <c r="AW158" s="13" t="s">
        <v>32</v>
      </c>
      <c r="AX158" s="13" t="s">
        <v>76</v>
      </c>
      <c r="AY158" s="264" t="s">
        <v>127</v>
      </c>
    </row>
    <row r="159" s="14" customFormat="1">
      <c r="B159" s="265"/>
      <c r="C159" s="266"/>
      <c r="D159" s="245" t="s">
        <v>136</v>
      </c>
      <c r="E159" s="267" t="s">
        <v>1</v>
      </c>
      <c r="F159" s="268" t="s">
        <v>139</v>
      </c>
      <c r="G159" s="266"/>
      <c r="H159" s="269">
        <v>472</v>
      </c>
      <c r="I159" s="270"/>
      <c r="J159" s="266"/>
      <c r="K159" s="266"/>
      <c r="L159" s="271"/>
      <c r="M159" s="272"/>
      <c r="N159" s="273"/>
      <c r="O159" s="273"/>
      <c r="P159" s="273"/>
      <c r="Q159" s="273"/>
      <c r="R159" s="273"/>
      <c r="S159" s="273"/>
      <c r="T159" s="274"/>
      <c r="AT159" s="275" t="s">
        <v>136</v>
      </c>
      <c r="AU159" s="275" t="s">
        <v>85</v>
      </c>
      <c r="AV159" s="14" t="s">
        <v>134</v>
      </c>
      <c r="AW159" s="14" t="s">
        <v>32</v>
      </c>
      <c r="AX159" s="14" t="s">
        <v>83</v>
      </c>
      <c r="AY159" s="275" t="s">
        <v>127</v>
      </c>
    </row>
    <row r="160" s="1" customFormat="1" ht="24" customHeight="1">
      <c r="B160" s="37"/>
      <c r="C160" s="230" t="s">
        <v>176</v>
      </c>
      <c r="D160" s="230" t="s">
        <v>129</v>
      </c>
      <c r="E160" s="231" t="s">
        <v>177</v>
      </c>
      <c r="F160" s="232" t="s">
        <v>178</v>
      </c>
      <c r="G160" s="233" t="s">
        <v>132</v>
      </c>
      <c r="H160" s="234">
        <v>27</v>
      </c>
      <c r="I160" s="235"/>
      <c r="J160" s="236">
        <f>ROUND(I160*H160,2)</f>
        <v>0</v>
      </c>
      <c r="K160" s="232" t="s">
        <v>133</v>
      </c>
      <c r="L160" s="42"/>
      <c r="M160" s="237" t="s">
        <v>1</v>
      </c>
      <c r="N160" s="238" t="s">
        <v>41</v>
      </c>
      <c r="O160" s="85"/>
      <c r="P160" s="239">
        <f>O160*H160</f>
        <v>0</v>
      </c>
      <c r="Q160" s="239">
        <v>0</v>
      </c>
      <c r="R160" s="239">
        <f>Q160*H160</f>
        <v>0</v>
      </c>
      <c r="S160" s="239">
        <v>0.44</v>
      </c>
      <c r="T160" s="240">
        <f>S160*H160</f>
        <v>11.880000000000001</v>
      </c>
      <c r="AR160" s="241" t="s">
        <v>134</v>
      </c>
      <c r="AT160" s="241" t="s">
        <v>129</v>
      </c>
      <c r="AU160" s="241" t="s">
        <v>85</v>
      </c>
      <c r="AY160" s="16" t="s">
        <v>127</v>
      </c>
      <c r="BE160" s="242">
        <f>IF(N160="základní",J160,0)</f>
        <v>0</v>
      </c>
      <c r="BF160" s="242">
        <f>IF(N160="snížená",J160,0)</f>
        <v>0</v>
      </c>
      <c r="BG160" s="242">
        <f>IF(N160="zákl. přenesená",J160,0)</f>
        <v>0</v>
      </c>
      <c r="BH160" s="242">
        <f>IF(N160="sníž. přenesená",J160,0)</f>
        <v>0</v>
      </c>
      <c r="BI160" s="242">
        <f>IF(N160="nulová",J160,0)</f>
        <v>0</v>
      </c>
      <c r="BJ160" s="16" t="s">
        <v>83</v>
      </c>
      <c r="BK160" s="242">
        <f>ROUND(I160*H160,2)</f>
        <v>0</v>
      </c>
      <c r="BL160" s="16" t="s">
        <v>134</v>
      </c>
      <c r="BM160" s="241" t="s">
        <v>179</v>
      </c>
    </row>
    <row r="161" s="12" customFormat="1">
      <c r="B161" s="243"/>
      <c r="C161" s="244"/>
      <c r="D161" s="245" t="s">
        <v>136</v>
      </c>
      <c r="E161" s="246" t="s">
        <v>1</v>
      </c>
      <c r="F161" s="247" t="s">
        <v>180</v>
      </c>
      <c r="G161" s="244"/>
      <c r="H161" s="246" t="s">
        <v>1</v>
      </c>
      <c r="I161" s="248"/>
      <c r="J161" s="244"/>
      <c r="K161" s="244"/>
      <c r="L161" s="249"/>
      <c r="M161" s="250"/>
      <c r="N161" s="251"/>
      <c r="O161" s="251"/>
      <c r="P161" s="251"/>
      <c r="Q161" s="251"/>
      <c r="R161" s="251"/>
      <c r="S161" s="251"/>
      <c r="T161" s="252"/>
      <c r="AT161" s="253" t="s">
        <v>136</v>
      </c>
      <c r="AU161" s="253" t="s">
        <v>85</v>
      </c>
      <c r="AV161" s="12" t="s">
        <v>83</v>
      </c>
      <c r="AW161" s="12" t="s">
        <v>32</v>
      </c>
      <c r="AX161" s="12" t="s">
        <v>76</v>
      </c>
      <c r="AY161" s="253" t="s">
        <v>127</v>
      </c>
    </row>
    <row r="162" s="13" customFormat="1">
      <c r="B162" s="254"/>
      <c r="C162" s="255"/>
      <c r="D162" s="245" t="s">
        <v>136</v>
      </c>
      <c r="E162" s="256" t="s">
        <v>1</v>
      </c>
      <c r="F162" s="257" t="s">
        <v>144</v>
      </c>
      <c r="G162" s="255"/>
      <c r="H162" s="258">
        <v>27</v>
      </c>
      <c r="I162" s="259"/>
      <c r="J162" s="255"/>
      <c r="K162" s="255"/>
      <c r="L162" s="260"/>
      <c r="M162" s="261"/>
      <c r="N162" s="262"/>
      <c r="O162" s="262"/>
      <c r="P162" s="262"/>
      <c r="Q162" s="262"/>
      <c r="R162" s="262"/>
      <c r="S162" s="262"/>
      <c r="T162" s="263"/>
      <c r="AT162" s="264" t="s">
        <v>136</v>
      </c>
      <c r="AU162" s="264" t="s">
        <v>85</v>
      </c>
      <c r="AV162" s="13" t="s">
        <v>85</v>
      </c>
      <c r="AW162" s="13" t="s">
        <v>32</v>
      </c>
      <c r="AX162" s="13" t="s">
        <v>76</v>
      </c>
      <c r="AY162" s="264" t="s">
        <v>127</v>
      </c>
    </row>
    <row r="163" s="14" customFormat="1">
      <c r="B163" s="265"/>
      <c r="C163" s="266"/>
      <c r="D163" s="245" t="s">
        <v>136</v>
      </c>
      <c r="E163" s="267" t="s">
        <v>1</v>
      </c>
      <c r="F163" s="268" t="s">
        <v>139</v>
      </c>
      <c r="G163" s="266"/>
      <c r="H163" s="269">
        <v>27</v>
      </c>
      <c r="I163" s="270"/>
      <c r="J163" s="266"/>
      <c r="K163" s="266"/>
      <c r="L163" s="271"/>
      <c r="M163" s="272"/>
      <c r="N163" s="273"/>
      <c r="O163" s="273"/>
      <c r="P163" s="273"/>
      <c r="Q163" s="273"/>
      <c r="R163" s="273"/>
      <c r="S163" s="273"/>
      <c r="T163" s="274"/>
      <c r="AT163" s="275" t="s">
        <v>136</v>
      </c>
      <c r="AU163" s="275" t="s">
        <v>85</v>
      </c>
      <c r="AV163" s="14" t="s">
        <v>134</v>
      </c>
      <c r="AW163" s="14" t="s">
        <v>32</v>
      </c>
      <c r="AX163" s="14" t="s">
        <v>83</v>
      </c>
      <c r="AY163" s="275" t="s">
        <v>127</v>
      </c>
    </row>
    <row r="164" s="1" customFormat="1" ht="24" customHeight="1">
      <c r="B164" s="37"/>
      <c r="C164" s="230" t="s">
        <v>181</v>
      </c>
      <c r="D164" s="230" t="s">
        <v>129</v>
      </c>
      <c r="E164" s="231" t="s">
        <v>177</v>
      </c>
      <c r="F164" s="232" t="s">
        <v>178</v>
      </c>
      <c r="G164" s="233" t="s">
        <v>132</v>
      </c>
      <c r="H164" s="234">
        <v>22</v>
      </c>
      <c r="I164" s="235"/>
      <c r="J164" s="236">
        <f>ROUND(I164*H164,2)</f>
        <v>0</v>
      </c>
      <c r="K164" s="232" t="s">
        <v>133</v>
      </c>
      <c r="L164" s="42"/>
      <c r="M164" s="237" t="s">
        <v>1</v>
      </c>
      <c r="N164" s="238" t="s">
        <v>41</v>
      </c>
      <c r="O164" s="85"/>
      <c r="P164" s="239">
        <f>O164*H164</f>
        <v>0</v>
      </c>
      <c r="Q164" s="239">
        <v>0</v>
      </c>
      <c r="R164" s="239">
        <f>Q164*H164</f>
        <v>0</v>
      </c>
      <c r="S164" s="239">
        <v>0.44</v>
      </c>
      <c r="T164" s="240">
        <f>S164*H164</f>
        <v>9.6799999999999997</v>
      </c>
      <c r="AR164" s="241" t="s">
        <v>134</v>
      </c>
      <c r="AT164" s="241" t="s">
        <v>129</v>
      </c>
      <c r="AU164" s="241" t="s">
        <v>85</v>
      </c>
      <c r="AY164" s="16" t="s">
        <v>127</v>
      </c>
      <c r="BE164" s="242">
        <f>IF(N164="základní",J164,0)</f>
        <v>0</v>
      </c>
      <c r="BF164" s="242">
        <f>IF(N164="snížená",J164,0)</f>
        <v>0</v>
      </c>
      <c r="BG164" s="242">
        <f>IF(N164="zákl. přenesená",J164,0)</f>
        <v>0</v>
      </c>
      <c r="BH164" s="242">
        <f>IF(N164="sníž. přenesená",J164,0)</f>
        <v>0</v>
      </c>
      <c r="BI164" s="242">
        <f>IF(N164="nulová",J164,0)</f>
        <v>0</v>
      </c>
      <c r="BJ164" s="16" t="s">
        <v>83</v>
      </c>
      <c r="BK164" s="242">
        <f>ROUND(I164*H164,2)</f>
        <v>0</v>
      </c>
      <c r="BL164" s="16" t="s">
        <v>134</v>
      </c>
      <c r="BM164" s="241" t="s">
        <v>182</v>
      </c>
    </row>
    <row r="165" s="12" customFormat="1">
      <c r="B165" s="243"/>
      <c r="C165" s="244"/>
      <c r="D165" s="245" t="s">
        <v>136</v>
      </c>
      <c r="E165" s="246" t="s">
        <v>1</v>
      </c>
      <c r="F165" s="247" t="s">
        <v>137</v>
      </c>
      <c r="G165" s="244"/>
      <c r="H165" s="246" t="s">
        <v>1</v>
      </c>
      <c r="I165" s="248"/>
      <c r="J165" s="244"/>
      <c r="K165" s="244"/>
      <c r="L165" s="249"/>
      <c r="M165" s="250"/>
      <c r="N165" s="251"/>
      <c r="O165" s="251"/>
      <c r="P165" s="251"/>
      <c r="Q165" s="251"/>
      <c r="R165" s="251"/>
      <c r="S165" s="251"/>
      <c r="T165" s="252"/>
      <c r="AT165" s="253" t="s">
        <v>136</v>
      </c>
      <c r="AU165" s="253" t="s">
        <v>85</v>
      </c>
      <c r="AV165" s="12" t="s">
        <v>83</v>
      </c>
      <c r="AW165" s="12" t="s">
        <v>32</v>
      </c>
      <c r="AX165" s="12" t="s">
        <v>76</v>
      </c>
      <c r="AY165" s="253" t="s">
        <v>127</v>
      </c>
    </row>
    <row r="166" s="13" customFormat="1">
      <c r="B166" s="254"/>
      <c r="C166" s="255"/>
      <c r="D166" s="245" t="s">
        <v>136</v>
      </c>
      <c r="E166" s="256" t="s">
        <v>1</v>
      </c>
      <c r="F166" s="257" t="s">
        <v>138</v>
      </c>
      <c r="G166" s="255"/>
      <c r="H166" s="258">
        <v>22</v>
      </c>
      <c r="I166" s="259"/>
      <c r="J166" s="255"/>
      <c r="K166" s="255"/>
      <c r="L166" s="260"/>
      <c r="M166" s="261"/>
      <c r="N166" s="262"/>
      <c r="O166" s="262"/>
      <c r="P166" s="262"/>
      <c r="Q166" s="262"/>
      <c r="R166" s="262"/>
      <c r="S166" s="262"/>
      <c r="T166" s="263"/>
      <c r="AT166" s="264" t="s">
        <v>136</v>
      </c>
      <c r="AU166" s="264" t="s">
        <v>85</v>
      </c>
      <c r="AV166" s="13" t="s">
        <v>85</v>
      </c>
      <c r="AW166" s="13" t="s">
        <v>32</v>
      </c>
      <c r="AX166" s="13" t="s">
        <v>76</v>
      </c>
      <c r="AY166" s="264" t="s">
        <v>127</v>
      </c>
    </row>
    <row r="167" s="14" customFormat="1">
      <c r="B167" s="265"/>
      <c r="C167" s="266"/>
      <c r="D167" s="245" t="s">
        <v>136</v>
      </c>
      <c r="E167" s="267" t="s">
        <v>1</v>
      </c>
      <c r="F167" s="268" t="s">
        <v>139</v>
      </c>
      <c r="G167" s="266"/>
      <c r="H167" s="269">
        <v>22</v>
      </c>
      <c r="I167" s="270"/>
      <c r="J167" s="266"/>
      <c r="K167" s="266"/>
      <c r="L167" s="271"/>
      <c r="M167" s="272"/>
      <c r="N167" s="273"/>
      <c r="O167" s="273"/>
      <c r="P167" s="273"/>
      <c r="Q167" s="273"/>
      <c r="R167" s="273"/>
      <c r="S167" s="273"/>
      <c r="T167" s="274"/>
      <c r="AT167" s="275" t="s">
        <v>136</v>
      </c>
      <c r="AU167" s="275" t="s">
        <v>85</v>
      </c>
      <c r="AV167" s="14" t="s">
        <v>134</v>
      </c>
      <c r="AW167" s="14" t="s">
        <v>32</v>
      </c>
      <c r="AX167" s="14" t="s">
        <v>83</v>
      </c>
      <c r="AY167" s="275" t="s">
        <v>127</v>
      </c>
    </row>
    <row r="168" s="1" customFormat="1" ht="24" customHeight="1">
      <c r="B168" s="37"/>
      <c r="C168" s="230" t="s">
        <v>183</v>
      </c>
      <c r="D168" s="230" t="s">
        <v>129</v>
      </c>
      <c r="E168" s="231" t="s">
        <v>177</v>
      </c>
      <c r="F168" s="232" t="s">
        <v>178</v>
      </c>
      <c r="G168" s="233" t="s">
        <v>132</v>
      </c>
      <c r="H168" s="234">
        <v>21</v>
      </c>
      <c r="I168" s="235"/>
      <c r="J168" s="236">
        <f>ROUND(I168*H168,2)</f>
        <v>0</v>
      </c>
      <c r="K168" s="232" t="s">
        <v>133</v>
      </c>
      <c r="L168" s="42"/>
      <c r="M168" s="237" t="s">
        <v>1</v>
      </c>
      <c r="N168" s="238" t="s">
        <v>41</v>
      </c>
      <c r="O168" s="85"/>
      <c r="P168" s="239">
        <f>O168*H168</f>
        <v>0</v>
      </c>
      <c r="Q168" s="239">
        <v>0</v>
      </c>
      <c r="R168" s="239">
        <f>Q168*H168</f>
        <v>0</v>
      </c>
      <c r="S168" s="239">
        <v>0.44</v>
      </c>
      <c r="T168" s="240">
        <f>S168*H168</f>
        <v>9.2400000000000002</v>
      </c>
      <c r="AR168" s="241" t="s">
        <v>134</v>
      </c>
      <c r="AT168" s="241" t="s">
        <v>129</v>
      </c>
      <c r="AU168" s="241" t="s">
        <v>85</v>
      </c>
      <c r="AY168" s="16" t="s">
        <v>127</v>
      </c>
      <c r="BE168" s="242">
        <f>IF(N168="základní",J168,0)</f>
        <v>0</v>
      </c>
      <c r="BF168" s="242">
        <f>IF(N168="snížená",J168,0)</f>
        <v>0</v>
      </c>
      <c r="BG168" s="242">
        <f>IF(N168="zákl. přenesená",J168,0)</f>
        <v>0</v>
      </c>
      <c r="BH168" s="242">
        <f>IF(N168="sníž. přenesená",J168,0)</f>
        <v>0</v>
      </c>
      <c r="BI168" s="242">
        <f>IF(N168="nulová",J168,0)</f>
        <v>0</v>
      </c>
      <c r="BJ168" s="16" t="s">
        <v>83</v>
      </c>
      <c r="BK168" s="242">
        <f>ROUND(I168*H168,2)</f>
        <v>0</v>
      </c>
      <c r="BL168" s="16" t="s">
        <v>134</v>
      </c>
      <c r="BM168" s="241" t="s">
        <v>184</v>
      </c>
    </row>
    <row r="169" s="12" customFormat="1">
      <c r="B169" s="243"/>
      <c r="C169" s="244"/>
      <c r="D169" s="245" t="s">
        <v>136</v>
      </c>
      <c r="E169" s="246" t="s">
        <v>1</v>
      </c>
      <c r="F169" s="247" t="s">
        <v>185</v>
      </c>
      <c r="G169" s="244"/>
      <c r="H169" s="246" t="s">
        <v>1</v>
      </c>
      <c r="I169" s="248"/>
      <c r="J169" s="244"/>
      <c r="K169" s="244"/>
      <c r="L169" s="249"/>
      <c r="M169" s="250"/>
      <c r="N169" s="251"/>
      <c r="O169" s="251"/>
      <c r="P169" s="251"/>
      <c r="Q169" s="251"/>
      <c r="R169" s="251"/>
      <c r="S169" s="251"/>
      <c r="T169" s="252"/>
      <c r="AT169" s="253" t="s">
        <v>136</v>
      </c>
      <c r="AU169" s="253" t="s">
        <v>85</v>
      </c>
      <c r="AV169" s="12" t="s">
        <v>83</v>
      </c>
      <c r="AW169" s="12" t="s">
        <v>32</v>
      </c>
      <c r="AX169" s="12" t="s">
        <v>76</v>
      </c>
      <c r="AY169" s="253" t="s">
        <v>127</v>
      </c>
    </row>
    <row r="170" s="13" customFormat="1">
      <c r="B170" s="254"/>
      <c r="C170" s="255"/>
      <c r="D170" s="245" t="s">
        <v>136</v>
      </c>
      <c r="E170" s="256" t="s">
        <v>1</v>
      </c>
      <c r="F170" s="257" t="s">
        <v>7</v>
      </c>
      <c r="G170" s="255"/>
      <c r="H170" s="258">
        <v>21</v>
      </c>
      <c r="I170" s="259"/>
      <c r="J170" s="255"/>
      <c r="K170" s="255"/>
      <c r="L170" s="260"/>
      <c r="M170" s="261"/>
      <c r="N170" s="262"/>
      <c r="O170" s="262"/>
      <c r="P170" s="262"/>
      <c r="Q170" s="262"/>
      <c r="R170" s="262"/>
      <c r="S170" s="262"/>
      <c r="T170" s="263"/>
      <c r="AT170" s="264" t="s">
        <v>136</v>
      </c>
      <c r="AU170" s="264" t="s">
        <v>85</v>
      </c>
      <c r="AV170" s="13" t="s">
        <v>85</v>
      </c>
      <c r="AW170" s="13" t="s">
        <v>32</v>
      </c>
      <c r="AX170" s="13" t="s">
        <v>76</v>
      </c>
      <c r="AY170" s="264" t="s">
        <v>127</v>
      </c>
    </row>
    <row r="171" s="14" customFormat="1">
      <c r="B171" s="265"/>
      <c r="C171" s="266"/>
      <c r="D171" s="245" t="s">
        <v>136</v>
      </c>
      <c r="E171" s="267" t="s">
        <v>1</v>
      </c>
      <c r="F171" s="268" t="s">
        <v>139</v>
      </c>
      <c r="G171" s="266"/>
      <c r="H171" s="269">
        <v>21</v>
      </c>
      <c r="I171" s="270"/>
      <c r="J171" s="266"/>
      <c r="K171" s="266"/>
      <c r="L171" s="271"/>
      <c r="M171" s="272"/>
      <c r="N171" s="273"/>
      <c r="O171" s="273"/>
      <c r="P171" s="273"/>
      <c r="Q171" s="273"/>
      <c r="R171" s="273"/>
      <c r="S171" s="273"/>
      <c r="T171" s="274"/>
      <c r="AT171" s="275" t="s">
        <v>136</v>
      </c>
      <c r="AU171" s="275" t="s">
        <v>85</v>
      </c>
      <c r="AV171" s="14" t="s">
        <v>134</v>
      </c>
      <c r="AW171" s="14" t="s">
        <v>32</v>
      </c>
      <c r="AX171" s="14" t="s">
        <v>83</v>
      </c>
      <c r="AY171" s="275" t="s">
        <v>127</v>
      </c>
    </row>
    <row r="172" s="1" customFormat="1" ht="24" customHeight="1">
      <c r="B172" s="37"/>
      <c r="C172" s="230" t="s">
        <v>186</v>
      </c>
      <c r="D172" s="230" t="s">
        <v>129</v>
      </c>
      <c r="E172" s="231" t="s">
        <v>187</v>
      </c>
      <c r="F172" s="232" t="s">
        <v>188</v>
      </c>
      <c r="G172" s="233" t="s">
        <v>132</v>
      </c>
      <c r="H172" s="234">
        <v>164</v>
      </c>
      <c r="I172" s="235"/>
      <c r="J172" s="236">
        <f>ROUND(I172*H172,2)</f>
        <v>0</v>
      </c>
      <c r="K172" s="232" t="s">
        <v>133</v>
      </c>
      <c r="L172" s="42"/>
      <c r="M172" s="237" t="s">
        <v>1</v>
      </c>
      <c r="N172" s="238" t="s">
        <v>41</v>
      </c>
      <c r="O172" s="85"/>
      <c r="P172" s="239">
        <f>O172*H172</f>
        <v>0</v>
      </c>
      <c r="Q172" s="239">
        <v>3.0000000000000001E-05</v>
      </c>
      <c r="R172" s="239">
        <f>Q172*H172</f>
        <v>0.0049199999999999999</v>
      </c>
      <c r="S172" s="239">
        <v>0.10299999999999999</v>
      </c>
      <c r="T172" s="240">
        <f>S172*H172</f>
        <v>16.891999999999999</v>
      </c>
      <c r="AR172" s="241" t="s">
        <v>134</v>
      </c>
      <c r="AT172" s="241" t="s">
        <v>129</v>
      </c>
      <c r="AU172" s="241" t="s">
        <v>85</v>
      </c>
      <c r="AY172" s="16" t="s">
        <v>127</v>
      </c>
      <c r="BE172" s="242">
        <f>IF(N172="základní",J172,0)</f>
        <v>0</v>
      </c>
      <c r="BF172" s="242">
        <f>IF(N172="snížená",J172,0)</f>
        <v>0</v>
      </c>
      <c r="BG172" s="242">
        <f>IF(N172="zákl. přenesená",J172,0)</f>
        <v>0</v>
      </c>
      <c r="BH172" s="242">
        <f>IF(N172="sníž. přenesená",J172,0)</f>
        <v>0</v>
      </c>
      <c r="BI172" s="242">
        <f>IF(N172="nulová",J172,0)</f>
        <v>0</v>
      </c>
      <c r="BJ172" s="16" t="s">
        <v>83</v>
      </c>
      <c r="BK172" s="242">
        <f>ROUND(I172*H172,2)</f>
        <v>0</v>
      </c>
      <c r="BL172" s="16" t="s">
        <v>134</v>
      </c>
      <c r="BM172" s="241" t="s">
        <v>189</v>
      </c>
    </row>
    <row r="173" s="12" customFormat="1">
      <c r="B173" s="243"/>
      <c r="C173" s="244"/>
      <c r="D173" s="245" t="s">
        <v>136</v>
      </c>
      <c r="E173" s="246" t="s">
        <v>1</v>
      </c>
      <c r="F173" s="247" t="s">
        <v>190</v>
      </c>
      <c r="G173" s="244"/>
      <c r="H173" s="246" t="s">
        <v>1</v>
      </c>
      <c r="I173" s="248"/>
      <c r="J173" s="244"/>
      <c r="K173" s="244"/>
      <c r="L173" s="249"/>
      <c r="M173" s="250"/>
      <c r="N173" s="251"/>
      <c r="O173" s="251"/>
      <c r="P173" s="251"/>
      <c r="Q173" s="251"/>
      <c r="R173" s="251"/>
      <c r="S173" s="251"/>
      <c r="T173" s="252"/>
      <c r="AT173" s="253" t="s">
        <v>136</v>
      </c>
      <c r="AU173" s="253" t="s">
        <v>85</v>
      </c>
      <c r="AV173" s="12" t="s">
        <v>83</v>
      </c>
      <c r="AW173" s="12" t="s">
        <v>32</v>
      </c>
      <c r="AX173" s="12" t="s">
        <v>76</v>
      </c>
      <c r="AY173" s="253" t="s">
        <v>127</v>
      </c>
    </row>
    <row r="174" s="13" customFormat="1">
      <c r="B174" s="254"/>
      <c r="C174" s="255"/>
      <c r="D174" s="245" t="s">
        <v>136</v>
      </c>
      <c r="E174" s="256" t="s">
        <v>1</v>
      </c>
      <c r="F174" s="257" t="s">
        <v>191</v>
      </c>
      <c r="G174" s="255"/>
      <c r="H174" s="258">
        <v>164</v>
      </c>
      <c r="I174" s="259"/>
      <c r="J174" s="255"/>
      <c r="K174" s="255"/>
      <c r="L174" s="260"/>
      <c r="M174" s="261"/>
      <c r="N174" s="262"/>
      <c r="O174" s="262"/>
      <c r="P174" s="262"/>
      <c r="Q174" s="262"/>
      <c r="R174" s="262"/>
      <c r="S174" s="262"/>
      <c r="T174" s="263"/>
      <c r="AT174" s="264" t="s">
        <v>136</v>
      </c>
      <c r="AU174" s="264" t="s">
        <v>85</v>
      </c>
      <c r="AV174" s="13" t="s">
        <v>85</v>
      </c>
      <c r="AW174" s="13" t="s">
        <v>32</v>
      </c>
      <c r="AX174" s="13" t="s">
        <v>76</v>
      </c>
      <c r="AY174" s="264" t="s">
        <v>127</v>
      </c>
    </row>
    <row r="175" s="14" customFormat="1">
      <c r="B175" s="265"/>
      <c r="C175" s="266"/>
      <c r="D175" s="245" t="s">
        <v>136</v>
      </c>
      <c r="E175" s="267" t="s">
        <v>1</v>
      </c>
      <c r="F175" s="268" t="s">
        <v>139</v>
      </c>
      <c r="G175" s="266"/>
      <c r="H175" s="269">
        <v>164</v>
      </c>
      <c r="I175" s="270"/>
      <c r="J175" s="266"/>
      <c r="K175" s="266"/>
      <c r="L175" s="271"/>
      <c r="M175" s="272"/>
      <c r="N175" s="273"/>
      <c r="O175" s="273"/>
      <c r="P175" s="273"/>
      <c r="Q175" s="273"/>
      <c r="R175" s="273"/>
      <c r="S175" s="273"/>
      <c r="T175" s="274"/>
      <c r="AT175" s="275" t="s">
        <v>136</v>
      </c>
      <c r="AU175" s="275" t="s">
        <v>85</v>
      </c>
      <c r="AV175" s="14" t="s">
        <v>134</v>
      </c>
      <c r="AW175" s="14" t="s">
        <v>32</v>
      </c>
      <c r="AX175" s="14" t="s">
        <v>83</v>
      </c>
      <c r="AY175" s="275" t="s">
        <v>127</v>
      </c>
    </row>
    <row r="176" s="1" customFormat="1" ht="16.5" customHeight="1">
      <c r="B176" s="37"/>
      <c r="C176" s="230" t="s">
        <v>192</v>
      </c>
      <c r="D176" s="230" t="s">
        <v>129</v>
      </c>
      <c r="E176" s="231" t="s">
        <v>193</v>
      </c>
      <c r="F176" s="232" t="s">
        <v>194</v>
      </c>
      <c r="G176" s="233" t="s">
        <v>195</v>
      </c>
      <c r="H176" s="234">
        <v>221</v>
      </c>
      <c r="I176" s="235"/>
      <c r="J176" s="236">
        <f>ROUND(I176*H176,2)</f>
        <v>0</v>
      </c>
      <c r="K176" s="232" t="s">
        <v>133</v>
      </c>
      <c r="L176" s="42"/>
      <c r="M176" s="237" t="s">
        <v>1</v>
      </c>
      <c r="N176" s="238" t="s">
        <v>41</v>
      </c>
      <c r="O176" s="85"/>
      <c r="P176" s="239">
        <f>O176*H176</f>
        <v>0</v>
      </c>
      <c r="Q176" s="239">
        <v>0</v>
      </c>
      <c r="R176" s="239">
        <f>Q176*H176</f>
        <v>0</v>
      </c>
      <c r="S176" s="239">
        <v>0.20499999999999999</v>
      </c>
      <c r="T176" s="240">
        <f>S176*H176</f>
        <v>45.305</v>
      </c>
      <c r="AR176" s="241" t="s">
        <v>134</v>
      </c>
      <c r="AT176" s="241" t="s">
        <v>129</v>
      </c>
      <c r="AU176" s="241" t="s">
        <v>85</v>
      </c>
      <c r="AY176" s="16" t="s">
        <v>127</v>
      </c>
      <c r="BE176" s="242">
        <f>IF(N176="základní",J176,0)</f>
        <v>0</v>
      </c>
      <c r="BF176" s="242">
        <f>IF(N176="snížená",J176,0)</f>
        <v>0</v>
      </c>
      <c r="BG176" s="242">
        <f>IF(N176="zákl. přenesená",J176,0)</f>
        <v>0</v>
      </c>
      <c r="BH176" s="242">
        <f>IF(N176="sníž. přenesená",J176,0)</f>
        <v>0</v>
      </c>
      <c r="BI176" s="242">
        <f>IF(N176="nulová",J176,0)</f>
        <v>0</v>
      </c>
      <c r="BJ176" s="16" t="s">
        <v>83</v>
      </c>
      <c r="BK176" s="242">
        <f>ROUND(I176*H176,2)</f>
        <v>0</v>
      </c>
      <c r="BL176" s="16" t="s">
        <v>134</v>
      </c>
      <c r="BM176" s="241" t="s">
        <v>196</v>
      </c>
    </row>
    <row r="177" s="12" customFormat="1">
      <c r="B177" s="243"/>
      <c r="C177" s="244"/>
      <c r="D177" s="245" t="s">
        <v>136</v>
      </c>
      <c r="E177" s="246" t="s">
        <v>1</v>
      </c>
      <c r="F177" s="247" t="s">
        <v>197</v>
      </c>
      <c r="G177" s="244"/>
      <c r="H177" s="246" t="s">
        <v>1</v>
      </c>
      <c r="I177" s="248"/>
      <c r="J177" s="244"/>
      <c r="K177" s="244"/>
      <c r="L177" s="249"/>
      <c r="M177" s="250"/>
      <c r="N177" s="251"/>
      <c r="O177" s="251"/>
      <c r="P177" s="251"/>
      <c r="Q177" s="251"/>
      <c r="R177" s="251"/>
      <c r="S177" s="251"/>
      <c r="T177" s="252"/>
      <c r="AT177" s="253" t="s">
        <v>136</v>
      </c>
      <c r="AU177" s="253" t="s">
        <v>85</v>
      </c>
      <c r="AV177" s="12" t="s">
        <v>83</v>
      </c>
      <c r="AW177" s="12" t="s">
        <v>32</v>
      </c>
      <c r="AX177" s="12" t="s">
        <v>76</v>
      </c>
      <c r="AY177" s="253" t="s">
        <v>127</v>
      </c>
    </row>
    <row r="178" s="13" customFormat="1">
      <c r="B178" s="254"/>
      <c r="C178" s="255"/>
      <c r="D178" s="245" t="s">
        <v>136</v>
      </c>
      <c r="E178" s="256" t="s">
        <v>1</v>
      </c>
      <c r="F178" s="257" t="s">
        <v>198</v>
      </c>
      <c r="G178" s="255"/>
      <c r="H178" s="258">
        <v>221</v>
      </c>
      <c r="I178" s="259"/>
      <c r="J178" s="255"/>
      <c r="K178" s="255"/>
      <c r="L178" s="260"/>
      <c r="M178" s="261"/>
      <c r="N178" s="262"/>
      <c r="O178" s="262"/>
      <c r="P178" s="262"/>
      <c r="Q178" s="262"/>
      <c r="R178" s="262"/>
      <c r="S178" s="262"/>
      <c r="T178" s="263"/>
      <c r="AT178" s="264" t="s">
        <v>136</v>
      </c>
      <c r="AU178" s="264" t="s">
        <v>85</v>
      </c>
      <c r="AV178" s="13" t="s">
        <v>85</v>
      </c>
      <c r="AW178" s="13" t="s">
        <v>32</v>
      </c>
      <c r="AX178" s="13" t="s">
        <v>76</v>
      </c>
      <c r="AY178" s="264" t="s">
        <v>127</v>
      </c>
    </row>
    <row r="179" s="14" customFormat="1">
      <c r="B179" s="265"/>
      <c r="C179" s="266"/>
      <c r="D179" s="245" t="s">
        <v>136</v>
      </c>
      <c r="E179" s="267" t="s">
        <v>1</v>
      </c>
      <c r="F179" s="268" t="s">
        <v>139</v>
      </c>
      <c r="G179" s="266"/>
      <c r="H179" s="269">
        <v>221</v>
      </c>
      <c r="I179" s="270"/>
      <c r="J179" s="266"/>
      <c r="K179" s="266"/>
      <c r="L179" s="271"/>
      <c r="M179" s="272"/>
      <c r="N179" s="273"/>
      <c r="O179" s="273"/>
      <c r="P179" s="273"/>
      <c r="Q179" s="273"/>
      <c r="R179" s="273"/>
      <c r="S179" s="273"/>
      <c r="T179" s="274"/>
      <c r="AT179" s="275" t="s">
        <v>136</v>
      </c>
      <c r="AU179" s="275" t="s">
        <v>85</v>
      </c>
      <c r="AV179" s="14" t="s">
        <v>134</v>
      </c>
      <c r="AW179" s="14" t="s">
        <v>32</v>
      </c>
      <c r="AX179" s="14" t="s">
        <v>83</v>
      </c>
      <c r="AY179" s="275" t="s">
        <v>127</v>
      </c>
    </row>
    <row r="180" s="1" customFormat="1" ht="16.5" customHeight="1">
      <c r="B180" s="37"/>
      <c r="C180" s="230" t="s">
        <v>199</v>
      </c>
      <c r="D180" s="230" t="s">
        <v>129</v>
      </c>
      <c r="E180" s="231" t="s">
        <v>193</v>
      </c>
      <c r="F180" s="232" t="s">
        <v>194</v>
      </c>
      <c r="G180" s="233" t="s">
        <v>195</v>
      </c>
      <c r="H180" s="234">
        <v>101</v>
      </c>
      <c r="I180" s="235"/>
      <c r="J180" s="236">
        <f>ROUND(I180*H180,2)</f>
        <v>0</v>
      </c>
      <c r="K180" s="232" t="s">
        <v>133</v>
      </c>
      <c r="L180" s="42"/>
      <c r="M180" s="237" t="s">
        <v>1</v>
      </c>
      <c r="N180" s="238" t="s">
        <v>41</v>
      </c>
      <c r="O180" s="85"/>
      <c r="P180" s="239">
        <f>O180*H180</f>
        <v>0</v>
      </c>
      <c r="Q180" s="239">
        <v>0</v>
      </c>
      <c r="R180" s="239">
        <f>Q180*H180</f>
        <v>0</v>
      </c>
      <c r="S180" s="239">
        <v>0.20499999999999999</v>
      </c>
      <c r="T180" s="240">
        <f>S180*H180</f>
        <v>20.704999999999998</v>
      </c>
      <c r="AR180" s="241" t="s">
        <v>134</v>
      </c>
      <c r="AT180" s="241" t="s">
        <v>129</v>
      </c>
      <c r="AU180" s="241" t="s">
        <v>85</v>
      </c>
      <c r="AY180" s="16" t="s">
        <v>127</v>
      </c>
      <c r="BE180" s="242">
        <f>IF(N180="základní",J180,0)</f>
        <v>0</v>
      </c>
      <c r="BF180" s="242">
        <f>IF(N180="snížená",J180,0)</f>
        <v>0</v>
      </c>
      <c r="BG180" s="242">
        <f>IF(N180="zákl. přenesená",J180,0)</f>
        <v>0</v>
      </c>
      <c r="BH180" s="242">
        <f>IF(N180="sníž. přenesená",J180,0)</f>
        <v>0</v>
      </c>
      <c r="BI180" s="242">
        <f>IF(N180="nulová",J180,0)</f>
        <v>0</v>
      </c>
      <c r="BJ180" s="16" t="s">
        <v>83</v>
      </c>
      <c r="BK180" s="242">
        <f>ROUND(I180*H180,2)</f>
        <v>0</v>
      </c>
      <c r="BL180" s="16" t="s">
        <v>134</v>
      </c>
      <c r="BM180" s="241" t="s">
        <v>200</v>
      </c>
    </row>
    <row r="181" s="12" customFormat="1">
      <c r="B181" s="243"/>
      <c r="C181" s="244"/>
      <c r="D181" s="245" t="s">
        <v>136</v>
      </c>
      <c r="E181" s="246" t="s">
        <v>1</v>
      </c>
      <c r="F181" s="247" t="s">
        <v>201</v>
      </c>
      <c r="G181" s="244"/>
      <c r="H181" s="246" t="s">
        <v>1</v>
      </c>
      <c r="I181" s="248"/>
      <c r="J181" s="244"/>
      <c r="K181" s="244"/>
      <c r="L181" s="249"/>
      <c r="M181" s="250"/>
      <c r="N181" s="251"/>
      <c r="O181" s="251"/>
      <c r="P181" s="251"/>
      <c r="Q181" s="251"/>
      <c r="R181" s="251"/>
      <c r="S181" s="251"/>
      <c r="T181" s="252"/>
      <c r="AT181" s="253" t="s">
        <v>136</v>
      </c>
      <c r="AU181" s="253" t="s">
        <v>85</v>
      </c>
      <c r="AV181" s="12" t="s">
        <v>83</v>
      </c>
      <c r="AW181" s="12" t="s">
        <v>32</v>
      </c>
      <c r="AX181" s="12" t="s">
        <v>76</v>
      </c>
      <c r="AY181" s="253" t="s">
        <v>127</v>
      </c>
    </row>
    <row r="182" s="13" customFormat="1">
      <c r="B182" s="254"/>
      <c r="C182" s="255"/>
      <c r="D182" s="245" t="s">
        <v>136</v>
      </c>
      <c r="E182" s="256" t="s">
        <v>1</v>
      </c>
      <c r="F182" s="257" t="s">
        <v>202</v>
      </c>
      <c r="G182" s="255"/>
      <c r="H182" s="258">
        <v>101</v>
      </c>
      <c r="I182" s="259"/>
      <c r="J182" s="255"/>
      <c r="K182" s="255"/>
      <c r="L182" s="260"/>
      <c r="M182" s="261"/>
      <c r="N182" s="262"/>
      <c r="O182" s="262"/>
      <c r="P182" s="262"/>
      <c r="Q182" s="262"/>
      <c r="R182" s="262"/>
      <c r="S182" s="262"/>
      <c r="T182" s="263"/>
      <c r="AT182" s="264" t="s">
        <v>136</v>
      </c>
      <c r="AU182" s="264" t="s">
        <v>85</v>
      </c>
      <c r="AV182" s="13" t="s">
        <v>85</v>
      </c>
      <c r="AW182" s="13" t="s">
        <v>32</v>
      </c>
      <c r="AX182" s="13" t="s">
        <v>76</v>
      </c>
      <c r="AY182" s="264" t="s">
        <v>127</v>
      </c>
    </row>
    <row r="183" s="14" customFormat="1">
      <c r="B183" s="265"/>
      <c r="C183" s="266"/>
      <c r="D183" s="245" t="s">
        <v>136</v>
      </c>
      <c r="E183" s="267" t="s">
        <v>1</v>
      </c>
      <c r="F183" s="268" t="s">
        <v>139</v>
      </c>
      <c r="G183" s="266"/>
      <c r="H183" s="269">
        <v>101</v>
      </c>
      <c r="I183" s="270"/>
      <c r="J183" s="266"/>
      <c r="K183" s="266"/>
      <c r="L183" s="271"/>
      <c r="M183" s="272"/>
      <c r="N183" s="273"/>
      <c r="O183" s="273"/>
      <c r="P183" s="273"/>
      <c r="Q183" s="273"/>
      <c r="R183" s="273"/>
      <c r="S183" s="273"/>
      <c r="T183" s="274"/>
      <c r="AT183" s="275" t="s">
        <v>136</v>
      </c>
      <c r="AU183" s="275" t="s">
        <v>85</v>
      </c>
      <c r="AV183" s="14" t="s">
        <v>134</v>
      </c>
      <c r="AW183" s="14" t="s">
        <v>32</v>
      </c>
      <c r="AX183" s="14" t="s">
        <v>83</v>
      </c>
      <c r="AY183" s="275" t="s">
        <v>127</v>
      </c>
    </row>
    <row r="184" s="1" customFormat="1" ht="16.5" customHeight="1">
      <c r="B184" s="37"/>
      <c r="C184" s="230" t="s">
        <v>8</v>
      </c>
      <c r="D184" s="230" t="s">
        <v>129</v>
      </c>
      <c r="E184" s="231" t="s">
        <v>203</v>
      </c>
      <c r="F184" s="232" t="s">
        <v>204</v>
      </c>
      <c r="G184" s="233" t="s">
        <v>195</v>
      </c>
      <c r="H184" s="234">
        <v>112</v>
      </c>
      <c r="I184" s="235"/>
      <c r="J184" s="236">
        <f>ROUND(I184*H184,2)</f>
        <v>0</v>
      </c>
      <c r="K184" s="232" t="s">
        <v>133</v>
      </c>
      <c r="L184" s="42"/>
      <c r="M184" s="237" t="s">
        <v>1</v>
      </c>
      <c r="N184" s="238" t="s">
        <v>41</v>
      </c>
      <c r="O184" s="85"/>
      <c r="P184" s="239">
        <f>O184*H184</f>
        <v>0</v>
      </c>
      <c r="Q184" s="239">
        <v>0</v>
      </c>
      <c r="R184" s="239">
        <f>Q184*H184</f>
        <v>0</v>
      </c>
      <c r="S184" s="239">
        <v>0.11500000000000001</v>
      </c>
      <c r="T184" s="240">
        <f>S184*H184</f>
        <v>12.880000000000001</v>
      </c>
      <c r="AR184" s="241" t="s">
        <v>134</v>
      </c>
      <c r="AT184" s="241" t="s">
        <v>129</v>
      </c>
      <c r="AU184" s="241" t="s">
        <v>85</v>
      </c>
      <c r="AY184" s="16" t="s">
        <v>127</v>
      </c>
      <c r="BE184" s="242">
        <f>IF(N184="základní",J184,0)</f>
        <v>0</v>
      </c>
      <c r="BF184" s="242">
        <f>IF(N184="snížená",J184,0)</f>
        <v>0</v>
      </c>
      <c r="BG184" s="242">
        <f>IF(N184="zákl. přenesená",J184,0)</f>
        <v>0</v>
      </c>
      <c r="BH184" s="242">
        <f>IF(N184="sníž. přenesená",J184,0)</f>
        <v>0</v>
      </c>
      <c r="BI184" s="242">
        <f>IF(N184="nulová",J184,0)</f>
        <v>0</v>
      </c>
      <c r="BJ184" s="16" t="s">
        <v>83</v>
      </c>
      <c r="BK184" s="242">
        <f>ROUND(I184*H184,2)</f>
        <v>0</v>
      </c>
      <c r="BL184" s="16" t="s">
        <v>134</v>
      </c>
      <c r="BM184" s="241" t="s">
        <v>205</v>
      </c>
    </row>
    <row r="185" s="12" customFormat="1">
      <c r="B185" s="243"/>
      <c r="C185" s="244"/>
      <c r="D185" s="245" t="s">
        <v>136</v>
      </c>
      <c r="E185" s="246" t="s">
        <v>1</v>
      </c>
      <c r="F185" s="247" t="s">
        <v>206</v>
      </c>
      <c r="G185" s="244"/>
      <c r="H185" s="246" t="s">
        <v>1</v>
      </c>
      <c r="I185" s="248"/>
      <c r="J185" s="244"/>
      <c r="K185" s="244"/>
      <c r="L185" s="249"/>
      <c r="M185" s="250"/>
      <c r="N185" s="251"/>
      <c r="O185" s="251"/>
      <c r="P185" s="251"/>
      <c r="Q185" s="251"/>
      <c r="R185" s="251"/>
      <c r="S185" s="251"/>
      <c r="T185" s="252"/>
      <c r="AT185" s="253" t="s">
        <v>136</v>
      </c>
      <c r="AU185" s="253" t="s">
        <v>85</v>
      </c>
      <c r="AV185" s="12" t="s">
        <v>83</v>
      </c>
      <c r="AW185" s="12" t="s">
        <v>32</v>
      </c>
      <c r="AX185" s="12" t="s">
        <v>76</v>
      </c>
      <c r="AY185" s="253" t="s">
        <v>127</v>
      </c>
    </row>
    <row r="186" s="13" customFormat="1">
      <c r="B186" s="254"/>
      <c r="C186" s="255"/>
      <c r="D186" s="245" t="s">
        <v>136</v>
      </c>
      <c r="E186" s="256" t="s">
        <v>1</v>
      </c>
      <c r="F186" s="257" t="s">
        <v>207</v>
      </c>
      <c r="G186" s="255"/>
      <c r="H186" s="258">
        <v>112</v>
      </c>
      <c r="I186" s="259"/>
      <c r="J186" s="255"/>
      <c r="K186" s="255"/>
      <c r="L186" s="260"/>
      <c r="M186" s="261"/>
      <c r="N186" s="262"/>
      <c r="O186" s="262"/>
      <c r="P186" s="262"/>
      <c r="Q186" s="262"/>
      <c r="R186" s="262"/>
      <c r="S186" s="262"/>
      <c r="T186" s="263"/>
      <c r="AT186" s="264" t="s">
        <v>136</v>
      </c>
      <c r="AU186" s="264" t="s">
        <v>85</v>
      </c>
      <c r="AV186" s="13" t="s">
        <v>85</v>
      </c>
      <c r="AW186" s="13" t="s">
        <v>32</v>
      </c>
      <c r="AX186" s="13" t="s">
        <v>76</v>
      </c>
      <c r="AY186" s="264" t="s">
        <v>127</v>
      </c>
    </row>
    <row r="187" s="14" customFormat="1">
      <c r="B187" s="265"/>
      <c r="C187" s="266"/>
      <c r="D187" s="245" t="s">
        <v>136</v>
      </c>
      <c r="E187" s="267" t="s">
        <v>1</v>
      </c>
      <c r="F187" s="268" t="s">
        <v>139</v>
      </c>
      <c r="G187" s="266"/>
      <c r="H187" s="269">
        <v>112</v>
      </c>
      <c r="I187" s="270"/>
      <c r="J187" s="266"/>
      <c r="K187" s="266"/>
      <c r="L187" s="271"/>
      <c r="M187" s="272"/>
      <c r="N187" s="273"/>
      <c r="O187" s="273"/>
      <c r="P187" s="273"/>
      <c r="Q187" s="273"/>
      <c r="R187" s="273"/>
      <c r="S187" s="273"/>
      <c r="T187" s="274"/>
      <c r="AT187" s="275" t="s">
        <v>136</v>
      </c>
      <c r="AU187" s="275" t="s">
        <v>85</v>
      </c>
      <c r="AV187" s="14" t="s">
        <v>134</v>
      </c>
      <c r="AW187" s="14" t="s">
        <v>32</v>
      </c>
      <c r="AX187" s="14" t="s">
        <v>83</v>
      </c>
      <c r="AY187" s="275" t="s">
        <v>127</v>
      </c>
    </row>
    <row r="188" s="1" customFormat="1" ht="16.5" customHeight="1">
      <c r="B188" s="37"/>
      <c r="C188" s="230" t="s">
        <v>208</v>
      </c>
      <c r="D188" s="230" t="s">
        <v>129</v>
      </c>
      <c r="E188" s="231" t="s">
        <v>209</v>
      </c>
      <c r="F188" s="232" t="s">
        <v>210</v>
      </c>
      <c r="G188" s="233" t="s">
        <v>195</v>
      </c>
      <c r="H188" s="234">
        <v>2</v>
      </c>
      <c r="I188" s="235"/>
      <c r="J188" s="236">
        <f>ROUND(I188*H188,2)</f>
        <v>0</v>
      </c>
      <c r="K188" s="232" t="s">
        <v>133</v>
      </c>
      <c r="L188" s="42"/>
      <c r="M188" s="237" t="s">
        <v>1</v>
      </c>
      <c r="N188" s="238" t="s">
        <v>41</v>
      </c>
      <c r="O188" s="85"/>
      <c r="P188" s="239">
        <f>O188*H188</f>
        <v>0</v>
      </c>
      <c r="Q188" s="239">
        <v>0</v>
      </c>
      <c r="R188" s="239">
        <f>Q188*H188</f>
        <v>0</v>
      </c>
      <c r="S188" s="239">
        <v>0.040000000000000001</v>
      </c>
      <c r="T188" s="240">
        <f>S188*H188</f>
        <v>0.080000000000000002</v>
      </c>
      <c r="AR188" s="241" t="s">
        <v>134</v>
      </c>
      <c r="AT188" s="241" t="s">
        <v>129</v>
      </c>
      <c r="AU188" s="241" t="s">
        <v>85</v>
      </c>
      <c r="AY188" s="16" t="s">
        <v>127</v>
      </c>
      <c r="BE188" s="242">
        <f>IF(N188="základní",J188,0)</f>
        <v>0</v>
      </c>
      <c r="BF188" s="242">
        <f>IF(N188="snížená",J188,0)</f>
        <v>0</v>
      </c>
      <c r="BG188" s="242">
        <f>IF(N188="zákl. přenesená",J188,0)</f>
        <v>0</v>
      </c>
      <c r="BH188" s="242">
        <f>IF(N188="sníž. přenesená",J188,0)</f>
        <v>0</v>
      </c>
      <c r="BI188" s="242">
        <f>IF(N188="nulová",J188,0)</f>
        <v>0</v>
      </c>
      <c r="BJ188" s="16" t="s">
        <v>83</v>
      </c>
      <c r="BK188" s="242">
        <f>ROUND(I188*H188,2)</f>
        <v>0</v>
      </c>
      <c r="BL188" s="16" t="s">
        <v>134</v>
      </c>
      <c r="BM188" s="241" t="s">
        <v>211</v>
      </c>
    </row>
    <row r="189" s="12" customFormat="1">
      <c r="B189" s="243"/>
      <c r="C189" s="244"/>
      <c r="D189" s="245" t="s">
        <v>136</v>
      </c>
      <c r="E189" s="246" t="s">
        <v>1</v>
      </c>
      <c r="F189" s="247" t="s">
        <v>212</v>
      </c>
      <c r="G189" s="244"/>
      <c r="H189" s="246" t="s">
        <v>1</v>
      </c>
      <c r="I189" s="248"/>
      <c r="J189" s="244"/>
      <c r="K189" s="244"/>
      <c r="L189" s="249"/>
      <c r="M189" s="250"/>
      <c r="N189" s="251"/>
      <c r="O189" s="251"/>
      <c r="P189" s="251"/>
      <c r="Q189" s="251"/>
      <c r="R189" s="251"/>
      <c r="S189" s="251"/>
      <c r="T189" s="252"/>
      <c r="AT189" s="253" t="s">
        <v>136</v>
      </c>
      <c r="AU189" s="253" t="s">
        <v>85</v>
      </c>
      <c r="AV189" s="12" t="s">
        <v>83</v>
      </c>
      <c r="AW189" s="12" t="s">
        <v>32</v>
      </c>
      <c r="AX189" s="12" t="s">
        <v>76</v>
      </c>
      <c r="AY189" s="253" t="s">
        <v>127</v>
      </c>
    </row>
    <row r="190" s="13" customFormat="1">
      <c r="B190" s="254"/>
      <c r="C190" s="255"/>
      <c r="D190" s="245" t="s">
        <v>136</v>
      </c>
      <c r="E190" s="256" t="s">
        <v>1</v>
      </c>
      <c r="F190" s="257" t="s">
        <v>85</v>
      </c>
      <c r="G190" s="255"/>
      <c r="H190" s="258">
        <v>2</v>
      </c>
      <c r="I190" s="259"/>
      <c r="J190" s="255"/>
      <c r="K190" s="255"/>
      <c r="L190" s="260"/>
      <c r="M190" s="261"/>
      <c r="N190" s="262"/>
      <c r="O190" s="262"/>
      <c r="P190" s="262"/>
      <c r="Q190" s="262"/>
      <c r="R190" s="262"/>
      <c r="S190" s="262"/>
      <c r="T190" s="263"/>
      <c r="AT190" s="264" t="s">
        <v>136</v>
      </c>
      <c r="AU190" s="264" t="s">
        <v>85</v>
      </c>
      <c r="AV190" s="13" t="s">
        <v>85</v>
      </c>
      <c r="AW190" s="13" t="s">
        <v>32</v>
      </c>
      <c r="AX190" s="13" t="s">
        <v>76</v>
      </c>
      <c r="AY190" s="264" t="s">
        <v>127</v>
      </c>
    </row>
    <row r="191" s="14" customFormat="1">
      <c r="B191" s="265"/>
      <c r="C191" s="266"/>
      <c r="D191" s="245" t="s">
        <v>136</v>
      </c>
      <c r="E191" s="267" t="s">
        <v>1</v>
      </c>
      <c r="F191" s="268" t="s">
        <v>139</v>
      </c>
      <c r="G191" s="266"/>
      <c r="H191" s="269">
        <v>2</v>
      </c>
      <c r="I191" s="270"/>
      <c r="J191" s="266"/>
      <c r="K191" s="266"/>
      <c r="L191" s="271"/>
      <c r="M191" s="272"/>
      <c r="N191" s="273"/>
      <c r="O191" s="273"/>
      <c r="P191" s="273"/>
      <c r="Q191" s="273"/>
      <c r="R191" s="273"/>
      <c r="S191" s="273"/>
      <c r="T191" s="274"/>
      <c r="AT191" s="275" t="s">
        <v>136</v>
      </c>
      <c r="AU191" s="275" t="s">
        <v>85</v>
      </c>
      <c r="AV191" s="14" t="s">
        <v>134</v>
      </c>
      <c r="AW191" s="14" t="s">
        <v>32</v>
      </c>
      <c r="AX191" s="14" t="s">
        <v>83</v>
      </c>
      <c r="AY191" s="275" t="s">
        <v>127</v>
      </c>
    </row>
    <row r="192" s="11" customFormat="1" ht="22.8" customHeight="1">
      <c r="B192" s="214"/>
      <c r="C192" s="215"/>
      <c r="D192" s="216" t="s">
        <v>75</v>
      </c>
      <c r="E192" s="228" t="s">
        <v>176</v>
      </c>
      <c r="F192" s="228" t="s">
        <v>213</v>
      </c>
      <c r="G192" s="215"/>
      <c r="H192" s="215"/>
      <c r="I192" s="218"/>
      <c r="J192" s="229">
        <f>BK192</f>
        <v>0</v>
      </c>
      <c r="K192" s="215"/>
      <c r="L192" s="220"/>
      <c r="M192" s="221"/>
      <c r="N192" s="222"/>
      <c r="O192" s="222"/>
      <c r="P192" s="223">
        <f>SUM(P193:P200)</f>
        <v>0</v>
      </c>
      <c r="Q192" s="222"/>
      <c r="R192" s="223">
        <f>SUM(R193:R200)</f>
        <v>0</v>
      </c>
      <c r="S192" s="222"/>
      <c r="T192" s="224">
        <f>SUM(T193:T200)</f>
        <v>0</v>
      </c>
      <c r="AR192" s="225" t="s">
        <v>83</v>
      </c>
      <c r="AT192" s="226" t="s">
        <v>75</v>
      </c>
      <c r="AU192" s="226" t="s">
        <v>83</v>
      </c>
      <c r="AY192" s="225" t="s">
        <v>127</v>
      </c>
      <c r="BK192" s="227">
        <f>SUM(BK193:BK200)</f>
        <v>0</v>
      </c>
    </row>
    <row r="193" s="1" customFormat="1" ht="24" customHeight="1">
      <c r="B193" s="37"/>
      <c r="C193" s="230" t="s">
        <v>214</v>
      </c>
      <c r="D193" s="230" t="s">
        <v>129</v>
      </c>
      <c r="E193" s="231" t="s">
        <v>215</v>
      </c>
      <c r="F193" s="232" t="s">
        <v>216</v>
      </c>
      <c r="G193" s="233" t="s">
        <v>195</v>
      </c>
      <c r="H193" s="234">
        <v>327</v>
      </c>
      <c r="I193" s="235"/>
      <c r="J193" s="236">
        <f>ROUND(I193*H193,2)</f>
        <v>0</v>
      </c>
      <c r="K193" s="232" t="s">
        <v>133</v>
      </c>
      <c r="L193" s="42"/>
      <c r="M193" s="237" t="s">
        <v>1</v>
      </c>
      <c r="N193" s="238" t="s">
        <v>41</v>
      </c>
      <c r="O193" s="85"/>
      <c r="P193" s="239">
        <f>O193*H193</f>
        <v>0</v>
      </c>
      <c r="Q193" s="239">
        <v>0</v>
      </c>
      <c r="R193" s="239">
        <f>Q193*H193</f>
        <v>0</v>
      </c>
      <c r="S193" s="239">
        <v>0</v>
      </c>
      <c r="T193" s="240">
        <f>S193*H193</f>
        <v>0</v>
      </c>
      <c r="AR193" s="241" t="s">
        <v>134</v>
      </c>
      <c r="AT193" s="241" t="s">
        <v>129</v>
      </c>
      <c r="AU193" s="241" t="s">
        <v>85</v>
      </c>
      <c r="AY193" s="16" t="s">
        <v>127</v>
      </c>
      <c r="BE193" s="242">
        <f>IF(N193="základní",J193,0)</f>
        <v>0</v>
      </c>
      <c r="BF193" s="242">
        <f>IF(N193="snížená",J193,0)</f>
        <v>0</v>
      </c>
      <c r="BG193" s="242">
        <f>IF(N193="zákl. přenesená",J193,0)</f>
        <v>0</v>
      </c>
      <c r="BH193" s="242">
        <f>IF(N193="sníž. přenesená",J193,0)</f>
        <v>0</v>
      </c>
      <c r="BI193" s="242">
        <f>IF(N193="nulová",J193,0)</f>
        <v>0</v>
      </c>
      <c r="BJ193" s="16" t="s">
        <v>83</v>
      </c>
      <c r="BK193" s="242">
        <f>ROUND(I193*H193,2)</f>
        <v>0</v>
      </c>
      <c r="BL193" s="16" t="s">
        <v>134</v>
      </c>
      <c r="BM193" s="241" t="s">
        <v>217</v>
      </c>
    </row>
    <row r="194" s="12" customFormat="1">
      <c r="B194" s="243"/>
      <c r="C194" s="244"/>
      <c r="D194" s="245" t="s">
        <v>136</v>
      </c>
      <c r="E194" s="246" t="s">
        <v>1</v>
      </c>
      <c r="F194" s="247" t="s">
        <v>190</v>
      </c>
      <c r="G194" s="244"/>
      <c r="H194" s="246" t="s">
        <v>1</v>
      </c>
      <c r="I194" s="248"/>
      <c r="J194" s="244"/>
      <c r="K194" s="244"/>
      <c r="L194" s="249"/>
      <c r="M194" s="250"/>
      <c r="N194" s="251"/>
      <c r="O194" s="251"/>
      <c r="P194" s="251"/>
      <c r="Q194" s="251"/>
      <c r="R194" s="251"/>
      <c r="S194" s="251"/>
      <c r="T194" s="252"/>
      <c r="AT194" s="253" t="s">
        <v>136</v>
      </c>
      <c r="AU194" s="253" t="s">
        <v>85</v>
      </c>
      <c r="AV194" s="12" t="s">
        <v>83</v>
      </c>
      <c r="AW194" s="12" t="s">
        <v>32</v>
      </c>
      <c r="AX194" s="12" t="s">
        <v>76</v>
      </c>
      <c r="AY194" s="253" t="s">
        <v>127</v>
      </c>
    </row>
    <row r="195" s="13" customFormat="1">
      <c r="B195" s="254"/>
      <c r="C195" s="255"/>
      <c r="D195" s="245" t="s">
        <v>136</v>
      </c>
      <c r="E195" s="256" t="s">
        <v>1</v>
      </c>
      <c r="F195" s="257" t="s">
        <v>218</v>
      </c>
      <c r="G195" s="255"/>
      <c r="H195" s="258">
        <v>327</v>
      </c>
      <c r="I195" s="259"/>
      <c r="J195" s="255"/>
      <c r="K195" s="255"/>
      <c r="L195" s="260"/>
      <c r="M195" s="261"/>
      <c r="N195" s="262"/>
      <c r="O195" s="262"/>
      <c r="P195" s="262"/>
      <c r="Q195" s="262"/>
      <c r="R195" s="262"/>
      <c r="S195" s="262"/>
      <c r="T195" s="263"/>
      <c r="AT195" s="264" t="s">
        <v>136</v>
      </c>
      <c r="AU195" s="264" t="s">
        <v>85</v>
      </c>
      <c r="AV195" s="13" t="s">
        <v>85</v>
      </c>
      <c r="AW195" s="13" t="s">
        <v>32</v>
      </c>
      <c r="AX195" s="13" t="s">
        <v>76</v>
      </c>
      <c r="AY195" s="264" t="s">
        <v>127</v>
      </c>
    </row>
    <row r="196" s="14" customFormat="1">
      <c r="B196" s="265"/>
      <c r="C196" s="266"/>
      <c r="D196" s="245" t="s">
        <v>136</v>
      </c>
      <c r="E196" s="267" t="s">
        <v>1</v>
      </c>
      <c r="F196" s="268" t="s">
        <v>139</v>
      </c>
      <c r="G196" s="266"/>
      <c r="H196" s="269">
        <v>327</v>
      </c>
      <c r="I196" s="270"/>
      <c r="J196" s="266"/>
      <c r="K196" s="266"/>
      <c r="L196" s="271"/>
      <c r="M196" s="272"/>
      <c r="N196" s="273"/>
      <c r="O196" s="273"/>
      <c r="P196" s="273"/>
      <c r="Q196" s="273"/>
      <c r="R196" s="273"/>
      <c r="S196" s="273"/>
      <c r="T196" s="274"/>
      <c r="AT196" s="275" t="s">
        <v>136</v>
      </c>
      <c r="AU196" s="275" t="s">
        <v>85</v>
      </c>
      <c r="AV196" s="14" t="s">
        <v>134</v>
      </c>
      <c r="AW196" s="14" t="s">
        <v>32</v>
      </c>
      <c r="AX196" s="14" t="s">
        <v>83</v>
      </c>
      <c r="AY196" s="275" t="s">
        <v>127</v>
      </c>
    </row>
    <row r="197" s="1" customFormat="1" ht="16.5" customHeight="1">
      <c r="B197" s="37"/>
      <c r="C197" s="230" t="s">
        <v>219</v>
      </c>
      <c r="D197" s="230" t="s">
        <v>129</v>
      </c>
      <c r="E197" s="231" t="s">
        <v>220</v>
      </c>
      <c r="F197" s="232" t="s">
        <v>221</v>
      </c>
      <c r="G197" s="233" t="s">
        <v>195</v>
      </c>
      <c r="H197" s="234">
        <v>327</v>
      </c>
      <c r="I197" s="235"/>
      <c r="J197" s="236">
        <f>ROUND(I197*H197,2)</f>
        <v>0</v>
      </c>
      <c r="K197" s="232" t="s">
        <v>133</v>
      </c>
      <c r="L197" s="42"/>
      <c r="M197" s="237" t="s">
        <v>1</v>
      </c>
      <c r="N197" s="238" t="s">
        <v>41</v>
      </c>
      <c r="O197" s="85"/>
      <c r="P197" s="239">
        <f>O197*H197</f>
        <v>0</v>
      </c>
      <c r="Q197" s="239">
        <v>0</v>
      </c>
      <c r="R197" s="239">
        <f>Q197*H197</f>
        <v>0</v>
      </c>
      <c r="S197" s="239">
        <v>0</v>
      </c>
      <c r="T197" s="240">
        <f>S197*H197</f>
        <v>0</v>
      </c>
      <c r="AR197" s="241" t="s">
        <v>134</v>
      </c>
      <c r="AT197" s="241" t="s">
        <v>129</v>
      </c>
      <c r="AU197" s="241" t="s">
        <v>85</v>
      </c>
      <c r="AY197" s="16" t="s">
        <v>127</v>
      </c>
      <c r="BE197" s="242">
        <f>IF(N197="základní",J197,0)</f>
        <v>0</v>
      </c>
      <c r="BF197" s="242">
        <f>IF(N197="snížená",J197,0)</f>
        <v>0</v>
      </c>
      <c r="BG197" s="242">
        <f>IF(N197="zákl. přenesená",J197,0)</f>
        <v>0</v>
      </c>
      <c r="BH197" s="242">
        <f>IF(N197="sníž. přenesená",J197,0)</f>
        <v>0</v>
      </c>
      <c r="BI197" s="242">
        <f>IF(N197="nulová",J197,0)</f>
        <v>0</v>
      </c>
      <c r="BJ197" s="16" t="s">
        <v>83</v>
      </c>
      <c r="BK197" s="242">
        <f>ROUND(I197*H197,2)</f>
        <v>0</v>
      </c>
      <c r="BL197" s="16" t="s">
        <v>134</v>
      </c>
      <c r="BM197" s="241" t="s">
        <v>222</v>
      </c>
    </row>
    <row r="198" s="12" customFormat="1">
      <c r="B198" s="243"/>
      <c r="C198" s="244"/>
      <c r="D198" s="245" t="s">
        <v>136</v>
      </c>
      <c r="E198" s="246" t="s">
        <v>1</v>
      </c>
      <c r="F198" s="247" t="s">
        <v>190</v>
      </c>
      <c r="G198" s="244"/>
      <c r="H198" s="246" t="s">
        <v>1</v>
      </c>
      <c r="I198" s="248"/>
      <c r="J198" s="244"/>
      <c r="K198" s="244"/>
      <c r="L198" s="249"/>
      <c r="M198" s="250"/>
      <c r="N198" s="251"/>
      <c r="O198" s="251"/>
      <c r="P198" s="251"/>
      <c r="Q198" s="251"/>
      <c r="R198" s="251"/>
      <c r="S198" s="251"/>
      <c r="T198" s="252"/>
      <c r="AT198" s="253" t="s">
        <v>136</v>
      </c>
      <c r="AU198" s="253" t="s">
        <v>85</v>
      </c>
      <c r="AV198" s="12" t="s">
        <v>83</v>
      </c>
      <c r="AW198" s="12" t="s">
        <v>32</v>
      </c>
      <c r="AX198" s="12" t="s">
        <v>76</v>
      </c>
      <c r="AY198" s="253" t="s">
        <v>127</v>
      </c>
    </row>
    <row r="199" s="13" customFormat="1">
      <c r="B199" s="254"/>
      <c r="C199" s="255"/>
      <c r="D199" s="245" t="s">
        <v>136</v>
      </c>
      <c r="E199" s="256" t="s">
        <v>1</v>
      </c>
      <c r="F199" s="257" t="s">
        <v>218</v>
      </c>
      <c r="G199" s="255"/>
      <c r="H199" s="258">
        <v>327</v>
      </c>
      <c r="I199" s="259"/>
      <c r="J199" s="255"/>
      <c r="K199" s="255"/>
      <c r="L199" s="260"/>
      <c r="M199" s="261"/>
      <c r="N199" s="262"/>
      <c r="O199" s="262"/>
      <c r="P199" s="262"/>
      <c r="Q199" s="262"/>
      <c r="R199" s="262"/>
      <c r="S199" s="262"/>
      <c r="T199" s="263"/>
      <c r="AT199" s="264" t="s">
        <v>136</v>
      </c>
      <c r="AU199" s="264" t="s">
        <v>85</v>
      </c>
      <c r="AV199" s="13" t="s">
        <v>85</v>
      </c>
      <c r="AW199" s="13" t="s">
        <v>32</v>
      </c>
      <c r="AX199" s="13" t="s">
        <v>76</v>
      </c>
      <c r="AY199" s="264" t="s">
        <v>127</v>
      </c>
    </row>
    <row r="200" s="14" customFormat="1">
      <c r="B200" s="265"/>
      <c r="C200" s="266"/>
      <c r="D200" s="245" t="s">
        <v>136</v>
      </c>
      <c r="E200" s="267" t="s">
        <v>1</v>
      </c>
      <c r="F200" s="268" t="s">
        <v>139</v>
      </c>
      <c r="G200" s="266"/>
      <c r="H200" s="269">
        <v>327</v>
      </c>
      <c r="I200" s="270"/>
      <c r="J200" s="266"/>
      <c r="K200" s="266"/>
      <c r="L200" s="271"/>
      <c r="M200" s="272"/>
      <c r="N200" s="273"/>
      <c r="O200" s="273"/>
      <c r="P200" s="273"/>
      <c r="Q200" s="273"/>
      <c r="R200" s="273"/>
      <c r="S200" s="273"/>
      <c r="T200" s="274"/>
      <c r="AT200" s="275" t="s">
        <v>136</v>
      </c>
      <c r="AU200" s="275" t="s">
        <v>85</v>
      </c>
      <c r="AV200" s="14" t="s">
        <v>134</v>
      </c>
      <c r="AW200" s="14" t="s">
        <v>32</v>
      </c>
      <c r="AX200" s="14" t="s">
        <v>83</v>
      </c>
      <c r="AY200" s="275" t="s">
        <v>127</v>
      </c>
    </row>
    <row r="201" s="11" customFormat="1" ht="22.8" customHeight="1">
      <c r="B201" s="214"/>
      <c r="C201" s="215"/>
      <c r="D201" s="216" t="s">
        <v>75</v>
      </c>
      <c r="E201" s="228" t="s">
        <v>223</v>
      </c>
      <c r="F201" s="228" t="s">
        <v>224</v>
      </c>
      <c r="G201" s="215"/>
      <c r="H201" s="215"/>
      <c r="I201" s="218"/>
      <c r="J201" s="229">
        <f>BK201</f>
        <v>0</v>
      </c>
      <c r="K201" s="215"/>
      <c r="L201" s="220"/>
      <c r="M201" s="221"/>
      <c r="N201" s="222"/>
      <c r="O201" s="222"/>
      <c r="P201" s="223">
        <f>SUM(P202:P257)</f>
        <v>0</v>
      </c>
      <c r="Q201" s="222"/>
      <c r="R201" s="223">
        <f>SUM(R202:R257)</f>
        <v>0</v>
      </c>
      <c r="S201" s="222"/>
      <c r="T201" s="224">
        <f>SUM(T202:T257)</f>
        <v>0</v>
      </c>
      <c r="AR201" s="225" t="s">
        <v>83</v>
      </c>
      <c r="AT201" s="226" t="s">
        <v>75</v>
      </c>
      <c r="AU201" s="226" t="s">
        <v>83</v>
      </c>
      <c r="AY201" s="225" t="s">
        <v>127</v>
      </c>
      <c r="BK201" s="227">
        <f>SUM(BK202:BK257)</f>
        <v>0</v>
      </c>
    </row>
    <row r="202" s="1" customFormat="1" ht="16.5" customHeight="1">
      <c r="B202" s="37"/>
      <c r="C202" s="230" t="s">
        <v>225</v>
      </c>
      <c r="D202" s="230" t="s">
        <v>129</v>
      </c>
      <c r="E202" s="231" t="s">
        <v>226</v>
      </c>
      <c r="F202" s="232" t="s">
        <v>227</v>
      </c>
      <c r="G202" s="233" t="s">
        <v>228</v>
      </c>
      <c r="H202" s="234">
        <v>63.148000000000003</v>
      </c>
      <c r="I202" s="235"/>
      <c r="J202" s="236">
        <f>ROUND(I202*H202,2)</f>
        <v>0</v>
      </c>
      <c r="K202" s="232" t="s">
        <v>133</v>
      </c>
      <c r="L202" s="42"/>
      <c r="M202" s="237" t="s">
        <v>1</v>
      </c>
      <c r="N202" s="238" t="s">
        <v>41</v>
      </c>
      <c r="O202" s="85"/>
      <c r="P202" s="239">
        <f>O202*H202</f>
        <v>0</v>
      </c>
      <c r="Q202" s="239">
        <v>0</v>
      </c>
      <c r="R202" s="239">
        <f>Q202*H202</f>
        <v>0</v>
      </c>
      <c r="S202" s="239">
        <v>0</v>
      </c>
      <c r="T202" s="240">
        <f>S202*H202</f>
        <v>0</v>
      </c>
      <c r="AR202" s="241" t="s">
        <v>134</v>
      </c>
      <c r="AT202" s="241" t="s">
        <v>129</v>
      </c>
      <c r="AU202" s="241" t="s">
        <v>85</v>
      </c>
      <c r="AY202" s="16" t="s">
        <v>127</v>
      </c>
      <c r="BE202" s="242">
        <f>IF(N202="základní",J202,0)</f>
        <v>0</v>
      </c>
      <c r="BF202" s="242">
        <f>IF(N202="snížená",J202,0)</f>
        <v>0</v>
      </c>
      <c r="BG202" s="242">
        <f>IF(N202="zákl. přenesená",J202,0)</f>
        <v>0</v>
      </c>
      <c r="BH202" s="242">
        <f>IF(N202="sníž. přenesená",J202,0)</f>
        <v>0</v>
      </c>
      <c r="BI202" s="242">
        <f>IF(N202="nulová",J202,0)</f>
        <v>0</v>
      </c>
      <c r="BJ202" s="16" t="s">
        <v>83</v>
      </c>
      <c r="BK202" s="242">
        <f>ROUND(I202*H202,2)</f>
        <v>0</v>
      </c>
      <c r="BL202" s="16" t="s">
        <v>134</v>
      </c>
      <c r="BM202" s="241" t="s">
        <v>229</v>
      </c>
    </row>
    <row r="203" s="12" customFormat="1">
      <c r="B203" s="243"/>
      <c r="C203" s="244"/>
      <c r="D203" s="245" t="s">
        <v>136</v>
      </c>
      <c r="E203" s="246" t="s">
        <v>1</v>
      </c>
      <c r="F203" s="247" t="s">
        <v>230</v>
      </c>
      <c r="G203" s="244"/>
      <c r="H203" s="246" t="s">
        <v>1</v>
      </c>
      <c r="I203" s="248"/>
      <c r="J203" s="244"/>
      <c r="K203" s="244"/>
      <c r="L203" s="249"/>
      <c r="M203" s="250"/>
      <c r="N203" s="251"/>
      <c r="O203" s="251"/>
      <c r="P203" s="251"/>
      <c r="Q203" s="251"/>
      <c r="R203" s="251"/>
      <c r="S203" s="251"/>
      <c r="T203" s="252"/>
      <c r="AT203" s="253" t="s">
        <v>136</v>
      </c>
      <c r="AU203" s="253" t="s">
        <v>85</v>
      </c>
      <c r="AV203" s="12" t="s">
        <v>83</v>
      </c>
      <c r="AW203" s="12" t="s">
        <v>32</v>
      </c>
      <c r="AX203" s="12" t="s">
        <v>76</v>
      </c>
      <c r="AY203" s="253" t="s">
        <v>127</v>
      </c>
    </row>
    <row r="204" s="13" customFormat="1">
      <c r="B204" s="254"/>
      <c r="C204" s="255"/>
      <c r="D204" s="245" t="s">
        <v>136</v>
      </c>
      <c r="E204" s="256" t="s">
        <v>1</v>
      </c>
      <c r="F204" s="257" t="s">
        <v>231</v>
      </c>
      <c r="G204" s="255"/>
      <c r="H204" s="258">
        <v>63.148000000000003</v>
      </c>
      <c r="I204" s="259"/>
      <c r="J204" s="255"/>
      <c r="K204" s="255"/>
      <c r="L204" s="260"/>
      <c r="M204" s="261"/>
      <c r="N204" s="262"/>
      <c r="O204" s="262"/>
      <c r="P204" s="262"/>
      <c r="Q204" s="262"/>
      <c r="R204" s="262"/>
      <c r="S204" s="262"/>
      <c r="T204" s="263"/>
      <c r="AT204" s="264" t="s">
        <v>136</v>
      </c>
      <c r="AU204" s="264" t="s">
        <v>85</v>
      </c>
      <c r="AV204" s="13" t="s">
        <v>85</v>
      </c>
      <c r="AW204" s="13" t="s">
        <v>32</v>
      </c>
      <c r="AX204" s="13" t="s">
        <v>76</v>
      </c>
      <c r="AY204" s="264" t="s">
        <v>127</v>
      </c>
    </row>
    <row r="205" s="14" customFormat="1">
      <c r="B205" s="265"/>
      <c r="C205" s="266"/>
      <c r="D205" s="245" t="s">
        <v>136</v>
      </c>
      <c r="E205" s="267" t="s">
        <v>1</v>
      </c>
      <c r="F205" s="268" t="s">
        <v>139</v>
      </c>
      <c r="G205" s="266"/>
      <c r="H205" s="269">
        <v>63.148000000000003</v>
      </c>
      <c r="I205" s="270"/>
      <c r="J205" s="266"/>
      <c r="K205" s="266"/>
      <c r="L205" s="271"/>
      <c r="M205" s="272"/>
      <c r="N205" s="273"/>
      <c r="O205" s="273"/>
      <c r="P205" s="273"/>
      <c r="Q205" s="273"/>
      <c r="R205" s="273"/>
      <c r="S205" s="273"/>
      <c r="T205" s="274"/>
      <c r="AT205" s="275" t="s">
        <v>136</v>
      </c>
      <c r="AU205" s="275" t="s">
        <v>85</v>
      </c>
      <c r="AV205" s="14" t="s">
        <v>134</v>
      </c>
      <c r="AW205" s="14" t="s">
        <v>32</v>
      </c>
      <c r="AX205" s="14" t="s">
        <v>83</v>
      </c>
      <c r="AY205" s="275" t="s">
        <v>127</v>
      </c>
    </row>
    <row r="206" s="1" customFormat="1" ht="16.5" customHeight="1">
      <c r="B206" s="37"/>
      <c r="C206" s="230" t="s">
        <v>232</v>
      </c>
      <c r="D206" s="230" t="s">
        <v>129</v>
      </c>
      <c r="E206" s="231" t="s">
        <v>226</v>
      </c>
      <c r="F206" s="232" t="s">
        <v>227</v>
      </c>
      <c r="G206" s="233" t="s">
        <v>228</v>
      </c>
      <c r="H206" s="234">
        <v>314.39999999999998</v>
      </c>
      <c r="I206" s="235"/>
      <c r="J206" s="236">
        <f>ROUND(I206*H206,2)</f>
        <v>0</v>
      </c>
      <c r="K206" s="232" t="s">
        <v>133</v>
      </c>
      <c r="L206" s="42"/>
      <c r="M206" s="237" t="s">
        <v>1</v>
      </c>
      <c r="N206" s="238" t="s">
        <v>41</v>
      </c>
      <c r="O206" s="85"/>
      <c r="P206" s="239">
        <f>O206*H206</f>
        <v>0</v>
      </c>
      <c r="Q206" s="239">
        <v>0</v>
      </c>
      <c r="R206" s="239">
        <f>Q206*H206</f>
        <v>0</v>
      </c>
      <c r="S206" s="239">
        <v>0</v>
      </c>
      <c r="T206" s="240">
        <f>S206*H206</f>
        <v>0</v>
      </c>
      <c r="AR206" s="241" t="s">
        <v>134</v>
      </c>
      <c r="AT206" s="241" t="s">
        <v>129</v>
      </c>
      <c r="AU206" s="241" t="s">
        <v>85</v>
      </c>
      <c r="AY206" s="16" t="s">
        <v>127</v>
      </c>
      <c r="BE206" s="242">
        <f>IF(N206="základní",J206,0)</f>
        <v>0</v>
      </c>
      <c r="BF206" s="242">
        <f>IF(N206="snížená",J206,0)</f>
        <v>0</v>
      </c>
      <c r="BG206" s="242">
        <f>IF(N206="zákl. přenesená",J206,0)</f>
        <v>0</v>
      </c>
      <c r="BH206" s="242">
        <f>IF(N206="sníž. přenesená",J206,0)</f>
        <v>0</v>
      </c>
      <c r="BI206" s="242">
        <f>IF(N206="nulová",J206,0)</f>
        <v>0</v>
      </c>
      <c r="BJ206" s="16" t="s">
        <v>83</v>
      </c>
      <c r="BK206" s="242">
        <f>ROUND(I206*H206,2)</f>
        <v>0</v>
      </c>
      <c r="BL206" s="16" t="s">
        <v>134</v>
      </c>
      <c r="BM206" s="241" t="s">
        <v>233</v>
      </c>
    </row>
    <row r="207" s="12" customFormat="1">
      <c r="B207" s="243"/>
      <c r="C207" s="244"/>
      <c r="D207" s="245" t="s">
        <v>136</v>
      </c>
      <c r="E207" s="246" t="s">
        <v>1</v>
      </c>
      <c r="F207" s="247" t="s">
        <v>234</v>
      </c>
      <c r="G207" s="244"/>
      <c r="H207" s="246" t="s">
        <v>1</v>
      </c>
      <c r="I207" s="248"/>
      <c r="J207" s="244"/>
      <c r="K207" s="244"/>
      <c r="L207" s="249"/>
      <c r="M207" s="250"/>
      <c r="N207" s="251"/>
      <c r="O207" s="251"/>
      <c r="P207" s="251"/>
      <c r="Q207" s="251"/>
      <c r="R207" s="251"/>
      <c r="S207" s="251"/>
      <c r="T207" s="252"/>
      <c r="AT207" s="253" t="s">
        <v>136</v>
      </c>
      <c r="AU207" s="253" t="s">
        <v>85</v>
      </c>
      <c r="AV207" s="12" t="s">
        <v>83</v>
      </c>
      <c r="AW207" s="12" t="s">
        <v>32</v>
      </c>
      <c r="AX207" s="12" t="s">
        <v>76</v>
      </c>
      <c r="AY207" s="253" t="s">
        <v>127</v>
      </c>
    </row>
    <row r="208" s="13" customFormat="1">
      <c r="B208" s="254"/>
      <c r="C208" s="255"/>
      <c r="D208" s="245" t="s">
        <v>136</v>
      </c>
      <c r="E208" s="256" t="s">
        <v>1</v>
      </c>
      <c r="F208" s="257" t="s">
        <v>235</v>
      </c>
      <c r="G208" s="255"/>
      <c r="H208" s="258">
        <v>314.39999999999998</v>
      </c>
      <c r="I208" s="259"/>
      <c r="J208" s="255"/>
      <c r="K208" s="255"/>
      <c r="L208" s="260"/>
      <c r="M208" s="261"/>
      <c r="N208" s="262"/>
      <c r="O208" s="262"/>
      <c r="P208" s="262"/>
      <c r="Q208" s="262"/>
      <c r="R208" s="262"/>
      <c r="S208" s="262"/>
      <c r="T208" s="263"/>
      <c r="AT208" s="264" t="s">
        <v>136</v>
      </c>
      <c r="AU208" s="264" t="s">
        <v>85</v>
      </c>
      <c r="AV208" s="13" t="s">
        <v>85</v>
      </c>
      <c r="AW208" s="13" t="s">
        <v>32</v>
      </c>
      <c r="AX208" s="13" t="s">
        <v>76</v>
      </c>
      <c r="AY208" s="264" t="s">
        <v>127</v>
      </c>
    </row>
    <row r="209" s="14" customFormat="1">
      <c r="B209" s="265"/>
      <c r="C209" s="266"/>
      <c r="D209" s="245" t="s">
        <v>136</v>
      </c>
      <c r="E209" s="267" t="s">
        <v>1</v>
      </c>
      <c r="F209" s="268" t="s">
        <v>139</v>
      </c>
      <c r="G209" s="266"/>
      <c r="H209" s="269">
        <v>314.39999999999998</v>
      </c>
      <c r="I209" s="270"/>
      <c r="J209" s="266"/>
      <c r="K209" s="266"/>
      <c r="L209" s="271"/>
      <c r="M209" s="272"/>
      <c r="N209" s="273"/>
      <c r="O209" s="273"/>
      <c r="P209" s="273"/>
      <c r="Q209" s="273"/>
      <c r="R209" s="273"/>
      <c r="S209" s="273"/>
      <c r="T209" s="274"/>
      <c r="AT209" s="275" t="s">
        <v>136</v>
      </c>
      <c r="AU209" s="275" t="s">
        <v>85</v>
      </c>
      <c r="AV209" s="14" t="s">
        <v>134</v>
      </c>
      <c r="AW209" s="14" t="s">
        <v>32</v>
      </c>
      <c r="AX209" s="14" t="s">
        <v>83</v>
      </c>
      <c r="AY209" s="275" t="s">
        <v>127</v>
      </c>
    </row>
    <row r="210" s="1" customFormat="1" ht="24" customHeight="1">
      <c r="B210" s="37"/>
      <c r="C210" s="230" t="s">
        <v>7</v>
      </c>
      <c r="D210" s="230" t="s">
        <v>129</v>
      </c>
      <c r="E210" s="231" t="s">
        <v>236</v>
      </c>
      <c r="F210" s="232" t="s">
        <v>237</v>
      </c>
      <c r="G210" s="233" t="s">
        <v>228</v>
      </c>
      <c r="H210" s="234">
        <v>568.33199999999999</v>
      </c>
      <c r="I210" s="235"/>
      <c r="J210" s="236">
        <f>ROUND(I210*H210,2)</f>
        <v>0</v>
      </c>
      <c r="K210" s="232" t="s">
        <v>133</v>
      </c>
      <c r="L210" s="42"/>
      <c r="M210" s="237" t="s">
        <v>1</v>
      </c>
      <c r="N210" s="238" t="s">
        <v>41</v>
      </c>
      <c r="O210" s="85"/>
      <c r="P210" s="239">
        <f>O210*H210</f>
        <v>0</v>
      </c>
      <c r="Q210" s="239">
        <v>0</v>
      </c>
      <c r="R210" s="239">
        <f>Q210*H210</f>
        <v>0</v>
      </c>
      <c r="S210" s="239">
        <v>0</v>
      </c>
      <c r="T210" s="240">
        <f>S210*H210</f>
        <v>0</v>
      </c>
      <c r="AR210" s="241" t="s">
        <v>134</v>
      </c>
      <c r="AT210" s="241" t="s">
        <v>129</v>
      </c>
      <c r="AU210" s="241" t="s">
        <v>85</v>
      </c>
      <c r="AY210" s="16" t="s">
        <v>127</v>
      </c>
      <c r="BE210" s="242">
        <f>IF(N210="základní",J210,0)</f>
        <v>0</v>
      </c>
      <c r="BF210" s="242">
        <f>IF(N210="snížená",J210,0)</f>
        <v>0</v>
      </c>
      <c r="BG210" s="242">
        <f>IF(N210="zákl. přenesená",J210,0)</f>
        <v>0</v>
      </c>
      <c r="BH210" s="242">
        <f>IF(N210="sníž. přenesená",J210,0)</f>
        <v>0</v>
      </c>
      <c r="BI210" s="242">
        <f>IF(N210="nulová",J210,0)</f>
        <v>0</v>
      </c>
      <c r="BJ210" s="16" t="s">
        <v>83</v>
      </c>
      <c r="BK210" s="242">
        <f>ROUND(I210*H210,2)</f>
        <v>0</v>
      </c>
      <c r="BL210" s="16" t="s">
        <v>134</v>
      </c>
      <c r="BM210" s="241" t="s">
        <v>238</v>
      </c>
    </row>
    <row r="211" s="12" customFormat="1">
      <c r="B211" s="243"/>
      <c r="C211" s="244"/>
      <c r="D211" s="245" t="s">
        <v>136</v>
      </c>
      <c r="E211" s="246" t="s">
        <v>1</v>
      </c>
      <c r="F211" s="247" t="s">
        <v>239</v>
      </c>
      <c r="G211" s="244"/>
      <c r="H211" s="246" t="s">
        <v>1</v>
      </c>
      <c r="I211" s="248"/>
      <c r="J211" s="244"/>
      <c r="K211" s="244"/>
      <c r="L211" s="249"/>
      <c r="M211" s="250"/>
      <c r="N211" s="251"/>
      <c r="O211" s="251"/>
      <c r="P211" s="251"/>
      <c r="Q211" s="251"/>
      <c r="R211" s="251"/>
      <c r="S211" s="251"/>
      <c r="T211" s="252"/>
      <c r="AT211" s="253" t="s">
        <v>136</v>
      </c>
      <c r="AU211" s="253" t="s">
        <v>85</v>
      </c>
      <c r="AV211" s="12" t="s">
        <v>83</v>
      </c>
      <c r="AW211" s="12" t="s">
        <v>32</v>
      </c>
      <c r="AX211" s="12" t="s">
        <v>76</v>
      </c>
      <c r="AY211" s="253" t="s">
        <v>127</v>
      </c>
    </row>
    <row r="212" s="13" customFormat="1">
      <c r="B212" s="254"/>
      <c r="C212" s="255"/>
      <c r="D212" s="245" t="s">
        <v>136</v>
      </c>
      <c r="E212" s="256" t="s">
        <v>1</v>
      </c>
      <c r="F212" s="257" t="s">
        <v>240</v>
      </c>
      <c r="G212" s="255"/>
      <c r="H212" s="258">
        <v>568.33199999999999</v>
      </c>
      <c r="I212" s="259"/>
      <c r="J212" s="255"/>
      <c r="K212" s="255"/>
      <c r="L212" s="260"/>
      <c r="M212" s="261"/>
      <c r="N212" s="262"/>
      <c r="O212" s="262"/>
      <c r="P212" s="262"/>
      <c r="Q212" s="262"/>
      <c r="R212" s="262"/>
      <c r="S212" s="262"/>
      <c r="T212" s="263"/>
      <c r="AT212" s="264" t="s">
        <v>136</v>
      </c>
      <c r="AU212" s="264" t="s">
        <v>85</v>
      </c>
      <c r="AV212" s="13" t="s">
        <v>85</v>
      </c>
      <c r="AW212" s="13" t="s">
        <v>32</v>
      </c>
      <c r="AX212" s="13" t="s">
        <v>76</v>
      </c>
      <c r="AY212" s="264" t="s">
        <v>127</v>
      </c>
    </row>
    <row r="213" s="14" customFormat="1">
      <c r="B213" s="265"/>
      <c r="C213" s="266"/>
      <c r="D213" s="245" t="s">
        <v>136</v>
      </c>
      <c r="E213" s="267" t="s">
        <v>1</v>
      </c>
      <c r="F213" s="268" t="s">
        <v>139</v>
      </c>
      <c r="G213" s="266"/>
      <c r="H213" s="269">
        <v>568.33199999999999</v>
      </c>
      <c r="I213" s="270"/>
      <c r="J213" s="266"/>
      <c r="K213" s="266"/>
      <c r="L213" s="271"/>
      <c r="M213" s="272"/>
      <c r="N213" s="273"/>
      <c r="O213" s="273"/>
      <c r="P213" s="273"/>
      <c r="Q213" s="273"/>
      <c r="R213" s="273"/>
      <c r="S213" s="273"/>
      <c r="T213" s="274"/>
      <c r="AT213" s="275" t="s">
        <v>136</v>
      </c>
      <c r="AU213" s="275" t="s">
        <v>85</v>
      </c>
      <c r="AV213" s="14" t="s">
        <v>134</v>
      </c>
      <c r="AW213" s="14" t="s">
        <v>32</v>
      </c>
      <c r="AX213" s="14" t="s">
        <v>83</v>
      </c>
      <c r="AY213" s="275" t="s">
        <v>127</v>
      </c>
    </row>
    <row r="214" s="1" customFormat="1" ht="24" customHeight="1">
      <c r="B214" s="37"/>
      <c r="C214" s="230" t="s">
        <v>138</v>
      </c>
      <c r="D214" s="230" t="s">
        <v>129</v>
      </c>
      <c r="E214" s="231" t="s">
        <v>236</v>
      </c>
      <c r="F214" s="232" t="s">
        <v>237</v>
      </c>
      <c r="G214" s="233" t="s">
        <v>228</v>
      </c>
      <c r="H214" s="234">
        <v>2829.5999999999999</v>
      </c>
      <c r="I214" s="235"/>
      <c r="J214" s="236">
        <f>ROUND(I214*H214,2)</f>
        <v>0</v>
      </c>
      <c r="K214" s="232" t="s">
        <v>133</v>
      </c>
      <c r="L214" s="42"/>
      <c r="M214" s="237" t="s">
        <v>1</v>
      </c>
      <c r="N214" s="238" t="s">
        <v>41</v>
      </c>
      <c r="O214" s="85"/>
      <c r="P214" s="239">
        <f>O214*H214</f>
        <v>0</v>
      </c>
      <c r="Q214" s="239">
        <v>0</v>
      </c>
      <c r="R214" s="239">
        <f>Q214*H214</f>
        <v>0</v>
      </c>
      <c r="S214" s="239">
        <v>0</v>
      </c>
      <c r="T214" s="240">
        <f>S214*H214</f>
        <v>0</v>
      </c>
      <c r="AR214" s="241" t="s">
        <v>134</v>
      </c>
      <c r="AT214" s="241" t="s">
        <v>129</v>
      </c>
      <c r="AU214" s="241" t="s">
        <v>85</v>
      </c>
      <c r="AY214" s="16" t="s">
        <v>127</v>
      </c>
      <c r="BE214" s="242">
        <f>IF(N214="základní",J214,0)</f>
        <v>0</v>
      </c>
      <c r="BF214" s="242">
        <f>IF(N214="snížená",J214,0)</f>
        <v>0</v>
      </c>
      <c r="BG214" s="242">
        <f>IF(N214="zákl. přenesená",J214,0)</f>
        <v>0</v>
      </c>
      <c r="BH214" s="242">
        <f>IF(N214="sníž. přenesená",J214,0)</f>
        <v>0</v>
      </c>
      <c r="BI214" s="242">
        <f>IF(N214="nulová",J214,0)</f>
        <v>0</v>
      </c>
      <c r="BJ214" s="16" t="s">
        <v>83</v>
      </c>
      <c r="BK214" s="242">
        <f>ROUND(I214*H214,2)</f>
        <v>0</v>
      </c>
      <c r="BL214" s="16" t="s">
        <v>134</v>
      </c>
      <c r="BM214" s="241" t="s">
        <v>241</v>
      </c>
    </row>
    <row r="215" s="12" customFormat="1">
      <c r="B215" s="243"/>
      <c r="C215" s="244"/>
      <c r="D215" s="245" t="s">
        <v>136</v>
      </c>
      <c r="E215" s="246" t="s">
        <v>1</v>
      </c>
      <c r="F215" s="247" t="s">
        <v>242</v>
      </c>
      <c r="G215" s="244"/>
      <c r="H215" s="246" t="s">
        <v>1</v>
      </c>
      <c r="I215" s="248"/>
      <c r="J215" s="244"/>
      <c r="K215" s="244"/>
      <c r="L215" s="249"/>
      <c r="M215" s="250"/>
      <c r="N215" s="251"/>
      <c r="O215" s="251"/>
      <c r="P215" s="251"/>
      <c r="Q215" s="251"/>
      <c r="R215" s="251"/>
      <c r="S215" s="251"/>
      <c r="T215" s="252"/>
      <c r="AT215" s="253" t="s">
        <v>136</v>
      </c>
      <c r="AU215" s="253" t="s">
        <v>85</v>
      </c>
      <c r="AV215" s="12" t="s">
        <v>83</v>
      </c>
      <c r="AW215" s="12" t="s">
        <v>32</v>
      </c>
      <c r="AX215" s="12" t="s">
        <v>76</v>
      </c>
      <c r="AY215" s="253" t="s">
        <v>127</v>
      </c>
    </row>
    <row r="216" s="13" customFormat="1">
      <c r="B216" s="254"/>
      <c r="C216" s="255"/>
      <c r="D216" s="245" t="s">
        <v>136</v>
      </c>
      <c r="E216" s="256" t="s">
        <v>1</v>
      </c>
      <c r="F216" s="257" t="s">
        <v>243</v>
      </c>
      <c r="G216" s="255"/>
      <c r="H216" s="258">
        <v>2829.5999999999999</v>
      </c>
      <c r="I216" s="259"/>
      <c r="J216" s="255"/>
      <c r="K216" s="255"/>
      <c r="L216" s="260"/>
      <c r="M216" s="261"/>
      <c r="N216" s="262"/>
      <c r="O216" s="262"/>
      <c r="P216" s="262"/>
      <c r="Q216" s="262"/>
      <c r="R216" s="262"/>
      <c r="S216" s="262"/>
      <c r="T216" s="263"/>
      <c r="AT216" s="264" t="s">
        <v>136</v>
      </c>
      <c r="AU216" s="264" t="s">
        <v>85</v>
      </c>
      <c r="AV216" s="13" t="s">
        <v>85</v>
      </c>
      <c r="AW216" s="13" t="s">
        <v>32</v>
      </c>
      <c r="AX216" s="13" t="s">
        <v>76</v>
      </c>
      <c r="AY216" s="264" t="s">
        <v>127</v>
      </c>
    </row>
    <row r="217" s="14" customFormat="1">
      <c r="B217" s="265"/>
      <c r="C217" s="266"/>
      <c r="D217" s="245" t="s">
        <v>136</v>
      </c>
      <c r="E217" s="267" t="s">
        <v>1</v>
      </c>
      <c r="F217" s="268" t="s">
        <v>139</v>
      </c>
      <c r="G217" s="266"/>
      <c r="H217" s="269">
        <v>2829.5999999999999</v>
      </c>
      <c r="I217" s="270"/>
      <c r="J217" s="266"/>
      <c r="K217" s="266"/>
      <c r="L217" s="271"/>
      <c r="M217" s="272"/>
      <c r="N217" s="273"/>
      <c r="O217" s="273"/>
      <c r="P217" s="273"/>
      <c r="Q217" s="273"/>
      <c r="R217" s="273"/>
      <c r="S217" s="273"/>
      <c r="T217" s="274"/>
      <c r="AT217" s="275" t="s">
        <v>136</v>
      </c>
      <c r="AU217" s="275" t="s">
        <v>85</v>
      </c>
      <c r="AV217" s="14" t="s">
        <v>134</v>
      </c>
      <c r="AW217" s="14" t="s">
        <v>32</v>
      </c>
      <c r="AX217" s="14" t="s">
        <v>83</v>
      </c>
      <c r="AY217" s="275" t="s">
        <v>127</v>
      </c>
    </row>
    <row r="218" s="1" customFormat="1" ht="16.5" customHeight="1">
      <c r="B218" s="37"/>
      <c r="C218" s="230" t="s">
        <v>244</v>
      </c>
      <c r="D218" s="230" t="s">
        <v>129</v>
      </c>
      <c r="E218" s="231" t="s">
        <v>245</v>
      </c>
      <c r="F218" s="232" t="s">
        <v>246</v>
      </c>
      <c r="G218" s="233" t="s">
        <v>228</v>
      </c>
      <c r="H218" s="234">
        <v>117.7</v>
      </c>
      <c r="I218" s="235"/>
      <c r="J218" s="236">
        <f>ROUND(I218*H218,2)</f>
        <v>0</v>
      </c>
      <c r="K218" s="232" t="s">
        <v>133</v>
      </c>
      <c r="L218" s="42"/>
      <c r="M218" s="237" t="s">
        <v>1</v>
      </c>
      <c r="N218" s="238" t="s">
        <v>41</v>
      </c>
      <c r="O218" s="85"/>
      <c r="P218" s="239">
        <f>O218*H218</f>
        <v>0</v>
      </c>
      <c r="Q218" s="239">
        <v>0</v>
      </c>
      <c r="R218" s="239">
        <f>Q218*H218</f>
        <v>0</v>
      </c>
      <c r="S218" s="239">
        <v>0</v>
      </c>
      <c r="T218" s="240">
        <f>S218*H218</f>
        <v>0</v>
      </c>
      <c r="AR218" s="241" t="s">
        <v>134</v>
      </c>
      <c r="AT218" s="241" t="s">
        <v>129</v>
      </c>
      <c r="AU218" s="241" t="s">
        <v>85</v>
      </c>
      <c r="AY218" s="16" t="s">
        <v>127</v>
      </c>
      <c r="BE218" s="242">
        <f>IF(N218="základní",J218,0)</f>
        <v>0</v>
      </c>
      <c r="BF218" s="242">
        <f>IF(N218="snížená",J218,0)</f>
        <v>0</v>
      </c>
      <c r="BG218" s="242">
        <f>IF(N218="zákl. přenesená",J218,0)</f>
        <v>0</v>
      </c>
      <c r="BH218" s="242">
        <f>IF(N218="sníž. přenesená",J218,0)</f>
        <v>0</v>
      </c>
      <c r="BI218" s="242">
        <f>IF(N218="nulová",J218,0)</f>
        <v>0</v>
      </c>
      <c r="BJ218" s="16" t="s">
        <v>83</v>
      </c>
      <c r="BK218" s="242">
        <f>ROUND(I218*H218,2)</f>
        <v>0</v>
      </c>
      <c r="BL218" s="16" t="s">
        <v>134</v>
      </c>
      <c r="BM218" s="241" t="s">
        <v>247</v>
      </c>
    </row>
    <row r="219" s="12" customFormat="1">
      <c r="B219" s="243"/>
      <c r="C219" s="244"/>
      <c r="D219" s="245" t="s">
        <v>136</v>
      </c>
      <c r="E219" s="246" t="s">
        <v>1</v>
      </c>
      <c r="F219" s="247" t="s">
        <v>248</v>
      </c>
      <c r="G219" s="244"/>
      <c r="H219" s="246" t="s">
        <v>1</v>
      </c>
      <c r="I219" s="248"/>
      <c r="J219" s="244"/>
      <c r="K219" s="244"/>
      <c r="L219" s="249"/>
      <c r="M219" s="250"/>
      <c r="N219" s="251"/>
      <c r="O219" s="251"/>
      <c r="P219" s="251"/>
      <c r="Q219" s="251"/>
      <c r="R219" s="251"/>
      <c r="S219" s="251"/>
      <c r="T219" s="252"/>
      <c r="AT219" s="253" t="s">
        <v>136</v>
      </c>
      <c r="AU219" s="253" t="s">
        <v>85</v>
      </c>
      <c r="AV219" s="12" t="s">
        <v>83</v>
      </c>
      <c r="AW219" s="12" t="s">
        <v>32</v>
      </c>
      <c r="AX219" s="12" t="s">
        <v>76</v>
      </c>
      <c r="AY219" s="253" t="s">
        <v>127</v>
      </c>
    </row>
    <row r="220" s="13" customFormat="1">
      <c r="B220" s="254"/>
      <c r="C220" s="255"/>
      <c r="D220" s="245" t="s">
        <v>136</v>
      </c>
      <c r="E220" s="256" t="s">
        <v>1</v>
      </c>
      <c r="F220" s="257" t="s">
        <v>249</v>
      </c>
      <c r="G220" s="255"/>
      <c r="H220" s="258">
        <v>117.7</v>
      </c>
      <c r="I220" s="259"/>
      <c r="J220" s="255"/>
      <c r="K220" s="255"/>
      <c r="L220" s="260"/>
      <c r="M220" s="261"/>
      <c r="N220" s="262"/>
      <c r="O220" s="262"/>
      <c r="P220" s="262"/>
      <c r="Q220" s="262"/>
      <c r="R220" s="262"/>
      <c r="S220" s="262"/>
      <c r="T220" s="263"/>
      <c r="AT220" s="264" t="s">
        <v>136</v>
      </c>
      <c r="AU220" s="264" t="s">
        <v>85</v>
      </c>
      <c r="AV220" s="13" t="s">
        <v>85</v>
      </c>
      <c r="AW220" s="13" t="s">
        <v>32</v>
      </c>
      <c r="AX220" s="13" t="s">
        <v>76</v>
      </c>
      <c r="AY220" s="264" t="s">
        <v>127</v>
      </c>
    </row>
    <row r="221" s="14" customFormat="1">
      <c r="B221" s="265"/>
      <c r="C221" s="266"/>
      <c r="D221" s="245" t="s">
        <v>136</v>
      </c>
      <c r="E221" s="267" t="s">
        <v>1</v>
      </c>
      <c r="F221" s="268" t="s">
        <v>139</v>
      </c>
      <c r="G221" s="266"/>
      <c r="H221" s="269">
        <v>117.7</v>
      </c>
      <c r="I221" s="270"/>
      <c r="J221" s="266"/>
      <c r="K221" s="266"/>
      <c r="L221" s="271"/>
      <c r="M221" s="272"/>
      <c r="N221" s="273"/>
      <c r="O221" s="273"/>
      <c r="P221" s="273"/>
      <c r="Q221" s="273"/>
      <c r="R221" s="273"/>
      <c r="S221" s="273"/>
      <c r="T221" s="274"/>
      <c r="AT221" s="275" t="s">
        <v>136</v>
      </c>
      <c r="AU221" s="275" t="s">
        <v>85</v>
      </c>
      <c r="AV221" s="14" t="s">
        <v>134</v>
      </c>
      <c r="AW221" s="14" t="s">
        <v>32</v>
      </c>
      <c r="AX221" s="14" t="s">
        <v>83</v>
      </c>
      <c r="AY221" s="275" t="s">
        <v>127</v>
      </c>
    </row>
    <row r="222" s="1" customFormat="1" ht="24" customHeight="1">
      <c r="B222" s="37"/>
      <c r="C222" s="230" t="s">
        <v>250</v>
      </c>
      <c r="D222" s="230" t="s">
        <v>129</v>
      </c>
      <c r="E222" s="231" t="s">
        <v>251</v>
      </c>
      <c r="F222" s="232" t="s">
        <v>252</v>
      </c>
      <c r="G222" s="233" t="s">
        <v>228</v>
      </c>
      <c r="H222" s="234">
        <v>1059.3</v>
      </c>
      <c r="I222" s="235"/>
      <c r="J222" s="236">
        <f>ROUND(I222*H222,2)</f>
        <v>0</v>
      </c>
      <c r="K222" s="232" t="s">
        <v>133</v>
      </c>
      <c r="L222" s="42"/>
      <c r="M222" s="237" t="s">
        <v>1</v>
      </c>
      <c r="N222" s="238" t="s">
        <v>41</v>
      </c>
      <c r="O222" s="85"/>
      <c r="P222" s="239">
        <f>O222*H222</f>
        <v>0</v>
      </c>
      <c r="Q222" s="239">
        <v>0</v>
      </c>
      <c r="R222" s="239">
        <f>Q222*H222</f>
        <v>0</v>
      </c>
      <c r="S222" s="239">
        <v>0</v>
      </c>
      <c r="T222" s="240">
        <f>S222*H222</f>
        <v>0</v>
      </c>
      <c r="AR222" s="241" t="s">
        <v>134</v>
      </c>
      <c r="AT222" s="241" t="s">
        <v>129</v>
      </c>
      <c r="AU222" s="241" t="s">
        <v>85</v>
      </c>
      <c r="AY222" s="16" t="s">
        <v>127</v>
      </c>
      <c r="BE222" s="242">
        <f>IF(N222="základní",J222,0)</f>
        <v>0</v>
      </c>
      <c r="BF222" s="242">
        <f>IF(N222="snížená",J222,0)</f>
        <v>0</v>
      </c>
      <c r="BG222" s="242">
        <f>IF(N222="zákl. přenesená",J222,0)</f>
        <v>0</v>
      </c>
      <c r="BH222" s="242">
        <f>IF(N222="sníž. přenesená",J222,0)</f>
        <v>0</v>
      </c>
      <c r="BI222" s="242">
        <f>IF(N222="nulová",J222,0)</f>
        <v>0</v>
      </c>
      <c r="BJ222" s="16" t="s">
        <v>83</v>
      </c>
      <c r="BK222" s="242">
        <f>ROUND(I222*H222,2)</f>
        <v>0</v>
      </c>
      <c r="BL222" s="16" t="s">
        <v>134</v>
      </c>
      <c r="BM222" s="241" t="s">
        <v>253</v>
      </c>
    </row>
    <row r="223" s="12" customFormat="1">
      <c r="B223" s="243"/>
      <c r="C223" s="244"/>
      <c r="D223" s="245" t="s">
        <v>136</v>
      </c>
      <c r="E223" s="246" t="s">
        <v>1</v>
      </c>
      <c r="F223" s="247" t="s">
        <v>254</v>
      </c>
      <c r="G223" s="244"/>
      <c r="H223" s="246" t="s">
        <v>1</v>
      </c>
      <c r="I223" s="248"/>
      <c r="J223" s="244"/>
      <c r="K223" s="244"/>
      <c r="L223" s="249"/>
      <c r="M223" s="250"/>
      <c r="N223" s="251"/>
      <c r="O223" s="251"/>
      <c r="P223" s="251"/>
      <c r="Q223" s="251"/>
      <c r="R223" s="251"/>
      <c r="S223" s="251"/>
      <c r="T223" s="252"/>
      <c r="AT223" s="253" t="s">
        <v>136</v>
      </c>
      <c r="AU223" s="253" t="s">
        <v>85</v>
      </c>
      <c r="AV223" s="12" t="s">
        <v>83</v>
      </c>
      <c r="AW223" s="12" t="s">
        <v>32</v>
      </c>
      <c r="AX223" s="12" t="s">
        <v>76</v>
      </c>
      <c r="AY223" s="253" t="s">
        <v>127</v>
      </c>
    </row>
    <row r="224" s="13" customFormat="1">
      <c r="B224" s="254"/>
      <c r="C224" s="255"/>
      <c r="D224" s="245" t="s">
        <v>136</v>
      </c>
      <c r="E224" s="256" t="s">
        <v>1</v>
      </c>
      <c r="F224" s="257" t="s">
        <v>255</v>
      </c>
      <c r="G224" s="255"/>
      <c r="H224" s="258">
        <v>1059.3</v>
      </c>
      <c r="I224" s="259"/>
      <c r="J224" s="255"/>
      <c r="K224" s="255"/>
      <c r="L224" s="260"/>
      <c r="M224" s="261"/>
      <c r="N224" s="262"/>
      <c r="O224" s="262"/>
      <c r="P224" s="262"/>
      <c r="Q224" s="262"/>
      <c r="R224" s="262"/>
      <c r="S224" s="262"/>
      <c r="T224" s="263"/>
      <c r="AT224" s="264" t="s">
        <v>136</v>
      </c>
      <c r="AU224" s="264" t="s">
        <v>85</v>
      </c>
      <c r="AV224" s="13" t="s">
        <v>85</v>
      </c>
      <c r="AW224" s="13" t="s">
        <v>32</v>
      </c>
      <c r="AX224" s="13" t="s">
        <v>76</v>
      </c>
      <c r="AY224" s="264" t="s">
        <v>127</v>
      </c>
    </row>
    <row r="225" s="14" customFormat="1">
      <c r="B225" s="265"/>
      <c r="C225" s="266"/>
      <c r="D225" s="245" t="s">
        <v>136</v>
      </c>
      <c r="E225" s="267" t="s">
        <v>1</v>
      </c>
      <c r="F225" s="268" t="s">
        <v>139</v>
      </c>
      <c r="G225" s="266"/>
      <c r="H225" s="269">
        <v>1059.3</v>
      </c>
      <c r="I225" s="270"/>
      <c r="J225" s="266"/>
      <c r="K225" s="266"/>
      <c r="L225" s="271"/>
      <c r="M225" s="272"/>
      <c r="N225" s="273"/>
      <c r="O225" s="273"/>
      <c r="P225" s="273"/>
      <c r="Q225" s="273"/>
      <c r="R225" s="273"/>
      <c r="S225" s="273"/>
      <c r="T225" s="274"/>
      <c r="AT225" s="275" t="s">
        <v>136</v>
      </c>
      <c r="AU225" s="275" t="s">
        <v>85</v>
      </c>
      <c r="AV225" s="14" t="s">
        <v>134</v>
      </c>
      <c r="AW225" s="14" t="s">
        <v>32</v>
      </c>
      <c r="AX225" s="14" t="s">
        <v>83</v>
      </c>
      <c r="AY225" s="275" t="s">
        <v>127</v>
      </c>
    </row>
    <row r="226" s="1" customFormat="1" ht="24" customHeight="1">
      <c r="B226" s="37"/>
      <c r="C226" s="230" t="s">
        <v>256</v>
      </c>
      <c r="D226" s="230" t="s">
        <v>129</v>
      </c>
      <c r="E226" s="231" t="s">
        <v>257</v>
      </c>
      <c r="F226" s="232" t="s">
        <v>258</v>
      </c>
      <c r="G226" s="233" t="s">
        <v>228</v>
      </c>
      <c r="H226" s="234">
        <v>63.148000000000003</v>
      </c>
      <c r="I226" s="235"/>
      <c r="J226" s="236">
        <f>ROUND(I226*H226,2)</f>
        <v>0</v>
      </c>
      <c r="K226" s="232" t="s">
        <v>133</v>
      </c>
      <c r="L226" s="42"/>
      <c r="M226" s="237" t="s">
        <v>1</v>
      </c>
      <c r="N226" s="238" t="s">
        <v>41</v>
      </c>
      <c r="O226" s="85"/>
      <c r="P226" s="239">
        <f>O226*H226</f>
        <v>0</v>
      </c>
      <c r="Q226" s="239">
        <v>0</v>
      </c>
      <c r="R226" s="239">
        <f>Q226*H226</f>
        <v>0</v>
      </c>
      <c r="S226" s="239">
        <v>0</v>
      </c>
      <c r="T226" s="240">
        <f>S226*H226</f>
        <v>0</v>
      </c>
      <c r="AR226" s="241" t="s">
        <v>134</v>
      </c>
      <c r="AT226" s="241" t="s">
        <v>129</v>
      </c>
      <c r="AU226" s="241" t="s">
        <v>85</v>
      </c>
      <c r="AY226" s="16" t="s">
        <v>127</v>
      </c>
      <c r="BE226" s="242">
        <f>IF(N226="základní",J226,0)</f>
        <v>0</v>
      </c>
      <c r="BF226" s="242">
        <f>IF(N226="snížená",J226,0)</f>
        <v>0</v>
      </c>
      <c r="BG226" s="242">
        <f>IF(N226="zákl. přenesená",J226,0)</f>
        <v>0</v>
      </c>
      <c r="BH226" s="242">
        <f>IF(N226="sníž. přenesená",J226,0)</f>
        <v>0</v>
      </c>
      <c r="BI226" s="242">
        <f>IF(N226="nulová",J226,0)</f>
        <v>0</v>
      </c>
      <c r="BJ226" s="16" t="s">
        <v>83</v>
      </c>
      <c r="BK226" s="242">
        <f>ROUND(I226*H226,2)</f>
        <v>0</v>
      </c>
      <c r="BL226" s="16" t="s">
        <v>134</v>
      </c>
      <c r="BM226" s="241" t="s">
        <v>259</v>
      </c>
    </row>
    <row r="227" s="12" customFormat="1">
      <c r="B227" s="243"/>
      <c r="C227" s="244"/>
      <c r="D227" s="245" t="s">
        <v>136</v>
      </c>
      <c r="E227" s="246" t="s">
        <v>1</v>
      </c>
      <c r="F227" s="247" t="s">
        <v>230</v>
      </c>
      <c r="G227" s="244"/>
      <c r="H227" s="246" t="s">
        <v>1</v>
      </c>
      <c r="I227" s="248"/>
      <c r="J227" s="244"/>
      <c r="K227" s="244"/>
      <c r="L227" s="249"/>
      <c r="M227" s="250"/>
      <c r="N227" s="251"/>
      <c r="O227" s="251"/>
      <c r="P227" s="251"/>
      <c r="Q227" s="251"/>
      <c r="R227" s="251"/>
      <c r="S227" s="251"/>
      <c r="T227" s="252"/>
      <c r="AT227" s="253" t="s">
        <v>136</v>
      </c>
      <c r="AU227" s="253" t="s">
        <v>85</v>
      </c>
      <c r="AV227" s="12" t="s">
        <v>83</v>
      </c>
      <c r="AW227" s="12" t="s">
        <v>32</v>
      </c>
      <c r="AX227" s="12" t="s">
        <v>76</v>
      </c>
      <c r="AY227" s="253" t="s">
        <v>127</v>
      </c>
    </row>
    <row r="228" s="13" customFormat="1">
      <c r="B228" s="254"/>
      <c r="C228" s="255"/>
      <c r="D228" s="245" t="s">
        <v>136</v>
      </c>
      <c r="E228" s="256" t="s">
        <v>1</v>
      </c>
      <c r="F228" s="257" t="s">
        <v>231</v>
      </c>
      <c r="G228" s="255"/>
      <c r="H228" s="258">
        <v>63.148000000000003</v>
      </c>
      <c r="I228" s="259"/>
      <c r="J228" s="255"/>
      <c r="K228" s="255"/>
      <c r="L228" s="260"/>
      <c r="M228" s="261"/>
      <c r="N228" s="262"/>
      <c r="O228" s="262"/>
      <c r="P228" s="262"/>
      <c r="Q228" s="262"/>
      <c r="R228" s="262"/>
      <c r="S228" s="262"/>
      <c r="T228" s="263"/>
      <c r="AT228" s="264" t="s">
        <v>136</v>
      </c>
      <c r="AU228" s="264" t="s">
        <v>85</v>
      </c>
      <c r="AV228" s="13" t="s">
        <v>85</v>
      </c>
      <c r="AW228" s="13" t="s">
        <v>32</v>
      </c>
      <c r="AX228" s="13" t="s">
        <v>76</v>
      </c>
      <c r="AY228" s="264" t="s">
        <v>127</v>
      </c>
    </row>
    <row r="229" s="14" customFormat="1">
      <c r="B229" s="265"/>
      <c r="C229" s="266"/>
      <c r="D229" s="245" t="s">
        <v>136</v>
      </c>
      <c r="E229" s="267" t="s">
        <v>1</v>
      </c>
      <c r="F229" s="268" t="s">
        <v>139</v>
      </c>
      <c r="G229" s="266"/>
      <c r="H229" s="269">
        <v>63.148000000000003</v>
      </c>
      <c r="I229" s="270"/>
      <c r="J229" s="266"/>
      <c r="K229" s="266"/>
      <c r="L229" s="271"/>
      <c r="M229" s="272"/>
      <c r="N229" s="273"/>
      <c r="O229" s="273"/>
      <c r="P229" s="273"/>
      <c r="Q229" s="273"/>
      <c r="R229" s="273"/>
      <c r="S229" s="273"/>
      <c r="T229" s="274"/>
      <c r="AT229" s="275" t="s">
        <v>136</v>
      </c>
      <c r="AU229" s="275" t="s">
        <v>85</v>
      </c>
      <c r="AV229" s="14" t="s">
        <v>134</v>
      </c>
      <c r="AW229" s="14" t="s">
        <v>32</v>
      </c>
      <c r="AX229" s="14" t="s">
        <v>83</v>
      </c>
      <c r="AY229" s="275" t="s">
        <v>127</v>
      </c>
    </row>
    <row r="230" s="1" customFormat="1" ht="24" customHeight="1">
      <c r="B230" s="37"/>
      <c r="C230" s="230" t="s">
        <v>260</v>
      </c>
      <c r="D230" s="230" t="s">
        <v>129</v>
      </c>
      <c r="E230" s="231" t="s">
        <v>257</v>
      </c>
      <c r="F230" s="232" t="s">
        <v>258</v>
      </c>
      <c r="G230" s="233" t="s">
        <v>228</v>
      </c>
      <c r="H230" s="234">
        <v>314.39999999999998</v>
      </c>
      <c r="I230" s="235"/>
      <c r="J230" s="236">
        <f>ROUND(I230*H230,2)</f>
        <v>0</v>
      </c>
      <c r="K230" s="232" t="s">
        <v>133</v>
      </c>
      <c r="L230" s="42"/>
      <c r="M230" s="237" t="s">
        <v>1</v>
      </c>
      <c r="N230" s="238" t="s">
        <v>41</v>
      </c>
      <c r="O230" s="85"/>
      <c r="P230" s="239">
        <f>O230*H230</f>
        <v>0</v>
      </c>
      <c r="Q230" s="239">
        <v>0</v>
      </c>
      <c r="R230" s="239">
        <f>Q230*H230</f>
        <v>0</v>
      </c>
      <c r="S230" s="239">
        <v>0</v>
      </c>
      <c r="T230" s="240">
        <f>S230*H230</f>
        <v>0</v>
      </c>
      <c r="AR230" s="241" t="s">
        <v>134</v>
      </c>
      <c r="AT230" s="241" t="s">
        <v>129</v>
      </c>
      <c r="AU230" s="241" t="s">
        <v>85</v>
      </c>
      <c r="AY230" s="16" t="s">
        <v>127</v>
      </c>
      <c r="BE230" s="242">
        <f>IF(N230="základní",J230,0)</f>
        <v>0</v>
      </c>
      <c r="BF230" s="242">
        <f>IF(N230="snížená",J230,0)</f>
        <v>0</v>
      </c>
      <c r="BG230" s="242">
        <f>IF(N230="zákl. přenesená",J230,0)</f>
        <v>0</v>
      </c>
      <c r="BH230" s="242">
        <f>IF(N230="sníž. přenesená",J230,0)</f>
        <v>0</v>
      </c>
      <c r="BI230" s="242">
        <f>IF(N230="nulová",J230,0)</f>
        <v>0</v>
      </c>
      <c r="BJ230" s="16" t="s">
        <v>83</v>
      </c>
      <c r="BK230" s="242">
        <f>ROUND(I230*H230,2)</f>
        <v>0</v>
      </c>
      <c r="BL230" s="16" t="s">
        <v>134</v>
      </c>
      <c r="BM230" s="241" t="s">
        <v>261</v>
      </c>
    </row>
    <row r="231" s="12" customFormat="1">
      <c r="B231" s="243"/>
      <c r="C231" s="244"/>
      <c r="D231" s="245" t="s">
        <v>136</v>
      </c>
      <c r="E231" s="246" t="s">
        <v>1</v>
      </c>
      <c r="F231" s="247" t="s">
        <v>234</v>
      </c>
      <c r="G231" s="244"/>
      <c r="H231" s="246" t="s">
        <v>1</v>
      </c>
      <c r="I231" s="248"/>
      <c r="J231" s="244"/>
      <c r="K231" s="244"/>
      <c r="L231" s="249"/>
      <c r="M231" s="250"/>
      <c r="N231" s="251"/>
      <c r="O231" s="251"/>
      <c r="P231" s="251"/>
      <c r="Q231" s="251"/>
      <c r="R231" s="251"/>
      <c r="S231" s="251"/>
      <c r="T231" s="252"/>
      <c r="AT231" s="253" t="s">
        <v>136</v>
      </c>
      <c r="AU231" s="253" t="s">
        <v>85</v>
      </c>
      <c r="AV231" s="12" t="s">
        <v>83</v>
      </c>
      <c r="AW231" s="12" t="s">
        <v>32</v>
      </c>
      <c r="AX231" s="12" t="s">
        <v>76</v>
      </c>
      <c r="AY231" s="253" t="s">
        <v>127</v>
      </c>
    </row>
    <row r="232" s="13" customFormat="1">
      <c r="B232" s="254"/>
      <c r="C232" s="255"/>
      <c r="D232" s="245" t="s">
        <v>136</v>
      </c>
      <c r="E232" s="256" t="s">
        <v>1</v>
      </c>
      <c r="F232" s="257" t="s">
        <v>235</v>
      </c>
      <c r="G232" s="255"/>
      <c r="H232" s="258">
        <v>314.39999999999998</v>
      </c>
      <c r="I232" s="259"/>
      <c r="J232" s="255"/>
      <c r="K232" s="255"/>
      <c r="L232" s="260"/>
      <c r="M232" s="261"/>
      <c r="N232" s="262"/>
      <c r="O232" s="262"/>
      <c r="P232" s="262"/>
      <c r="Q232" s="262"/>
      <c r="R232" s="262"/>
      <c r="S232" s="262"/>
      <c r="T232" s="263"/>
      <c r="AT232" s="264" t="s">
        <v>136</v>
      </c>
      <c r="AU232" s="264" t="s">
        <v>85</v>
      </c>
      <c r="AV232" s="13" t="s">
        <v>85</v>
      </c>
      <c r="AW232" s="13" t="s">
        <v>32</v>
      </c>
      <c r="AX232" s="13" t="s">
        <v>76</v>
      </c>
      <c r="AY232" s="264" t="s">
        <v>127</v>
      </c>
    </row>
    <row r="233" s="14" customFormat="1">
      <c r="B233" s="265"/>
      <c r="C233" s="266"/>
      <c r="D233" s="245" t="s">
        <v>136</v>
      </c>
      <c r="E233" s="267" t="s">
        <v>1</v>
      </c>
      <c r="F233" s="268" t="s">
        <v>139</v>
      </c>
      <c r="G233" s="266"/>
      <c r="H233" s="269">
        <v>314.39999999999998</v>
      </c>
      <c r="I233" s="270"/>
      <c r="J233" s="266"/>
      <c r="K233" s="266"/>
      <c r="L233" s="271"/>
      <c r="M233" s="272"/>
      <c r="N233" s="273"/>
      <c r="O233" s="273"/>
      <c r="P233" s="273"/>
      <c r="Q233" s="273"/>
      <c r="R233" s="273"/>
      <c r="S233" s="273"/>
      <c r="T233" s="274"/>
      <c r="AT233" s="275" t="s">
        <v>136</v>
      </c>
      <c r="AU233" s="275" t="s">
        <v>85</v>
      </c>
      <c r="AV233" s="14" t="s">
        <v>134</v>
      </c>
      <c r="AW233" s="14" t="s">
        <v>32</v>
      </c>
      <c r="AX233" s="14" t="s">
        <v>83</v>
      </c>
      <c r="AY233" s="275" t="s">
        <v>127</v>
      </c>
    </row>
    <row r="234" s="1" customFormat="1" ht="24" customHeight="1">
      <c r="B234" s="37"/>
      <c r="C234" s="230" t="s">
        <v>144</v>
      </c>
      <c r="D234" s="230" t="s">
        <v>129</v>
      </c>
      <c r="E234" s="231" t="s">
        <v>262</v>
      </c>
      <c r="F234" s="232" t="s">
        <v>263</v>
      </c>
      <c r="G234" s="233" t="s">
        <v>228</v>
      </c>
      <c r="H234" s="234">
        <v>117.7</v>
      </c>
      <c r="I234" s="235"/>
      <c r="J234" s="236">
        <f>ROUND(I234*H234,2)</f>
        <v>0</v>
      </c>
      <c r="K234" s="232" t="s">
        <v>133</v>
      </c>
      <c r="L234" s="42"/>
      <c r="M234" s="237" t="s">
        <v>1</v>
      </c>
      <c r="N234" s="238" t="s">
        <v>41</v>
      </c>
      <c r="O234" s="85"/>
      <c r="P234" s="239">
        <f>O234*H234</f>
        <v>0</v>
      </c>
      <c r="Q234" s="239">
        <v>0</v>
      </c>
      <c r="R234" s="239">
        <f>Q234*H234</f>
        <v>0</v>
      </c>
      <c r="S234" s="239">
        <v>0</v>
      </c>
      <c r="T234" s="240">
        <f>S234*H234</f>
        <v>0</v>
      </c>
      <c r="AR234" s="241" t="s">
        <v>134</v>
      </c>
      <c r="AT234" s="241" t="s">
        <v>129</v>
      </c>
      <c r="AU234" s="241" t="s">
        <v>85</v>
      </c>
      <c r="AY234" s="16" t="s">
        <v>127</v>
      </c>
      <c r="BE234" s="242">
        <f>IF(N234="základní",J234,0)</f>
        <v>0</v>
      </c>
      <c r="BF234" s="242">
        <f>IF(N234="snížená",J234,0)</f>
        <v>0</v>
      </c>
      <c r="BG234" s="242">
        <f>IF(N234="zákl. přenesená",J234,0)</f>
        <v>0</v>
      </c>
      <c r="BH234" s="242">
        <f>IF(N234="sníž. přenesená",J234,0)</f>
        <v>0</v>
      </c>
      <c r="BI234" s="242">
        <f>IF(N234="nulová",J234,0)</f>
        <v>0</v>
      </c>
      <c r="BJ234" s="16" t="s">
        <v>83</v>
      </c>
      <c r="BK234" s="242">
        <f>ROUND(I234*H234,2)</f>
        <v>0</v>
      </c>
      <c r="BL234" s="16" t="s">
        <v>134</v>
      </c>
      <c r="BM234" s="241" t="s">
        <v>264</v>
      </c>
    </row>
    <row r="235" s="12" customFormat="1">
      <c r="B235" s="243"/>
      <c r="C235" s="244"/>
      <c r="D235" s="245" t="s">
        <v>136</v>
      </c>
      <c r="E235" s="246" t="s">
        <v>1</v>
      </c>
      <c r="F235" s="247" t="s">
        <v>248</v>
      </c>
      <c r="G235" s="244"/>
      <c r="H235" s="246" t="s">
        <v>1</v>
      </c>
      <c r="I235" s="248"/>
      <c r="J235" s="244"/>
      <c r="K235" s="244"/>
      <c r="L235" s="249"/>
      <c r="M235" s="250"/>
      <c r="N235" s="251"/>
      <c r="O235" s="251"/>
      <c r="P235" s="251"/>
      <c r="Q235" s="251"/>
      <c r="R235" s="251"/>
      <c r="S235" s="251"/>
      <c r="T235" s="252"/>
      <c r="AT235" s="253" t="s">
        <v>136</v>
      </c>
      <c r="AU235" s="253" t="s">
        <v>85</v>
      </c>
      <c r="AV235" s="12" t="s">
        <v>83</v>
      </c>
      <c r="AW235" s="12" t="s">
        <v>32</v>
      </c>
      <c r="AX235" s="12" t="s">
        <v>76</v>
      </c>
      <c r="AY235" s="253" t="s">
        <v>127</v>
      </c>
    </row>
    <row r="236" s="13" customFormat="1">
      <c r="B236" s="254"/>
      <c r="C236" s="255"/>
      <c r="D236" s="245" t="s">
        <v>136</v>
      </c>
      <c r="E236" s="256" t="s">
        <v>1</v>
      </c>
      <c r="F236" s="257" t="s">
        <v>265</v>
      </c>
      <c r="G236" s="255"/>
      <c r="H236" s="258">
        <v>117.7</v>
      </c>
      <c r="I236" s="259"/>
      <c r="J236" s="255"/>
      <c r="K236" s="255"/>
      <c r="L236" s="260"/>
      <c r="M236" s="261"/>
      <c r="N236" s="262"/>
      <c r="O236" s="262"/>
      <c r="P236" s="262"/>
      <c r="Q236" s="262"/>
      <c r="R236" s="262"/>
      <c r="S236" s="262"/>
      <c r="T236" s="263"/>
      <c r="AT236" s="264" t="s">
        <v>136</v>
      </c>
      <c r="AU236" s="264" t="s">
        <v>85</v>
      </c>
      <c r="AV236" s="13" t="s">
        <v>85</v>
      </c>
      <c r="AW236" s="13" t="s">
        <v>32</v>
      </c>
      <c r="AX236" s="13" t="s">
        <v>76</v>
      </c>
      <c r="AY236" s="264" t="s">
        <v>127</v>
      </c>
    </row>
    <row r="237" s="14" customFormat="1">
      <c r="B237" s="265"/>
      <c r="C237" s="266"/>
      <c r="D237" s="245" t="s">
        <v>136</v>
      </c>
      <c r="E237" s="267" t="s">
        <v>1</v>
      </c>
      <c r="F237" s="268" t="s">
        <v>139</v>
      </c>
      <c r="G237" s="266"/>
      <c r="H237" s="269">
        <v>117.7</v>
      </c>
      <c r="I237" s="270"/>
      <c r="J237" s="266"/>
      <c r="K237" s="266"/>
      <c r="L237" s="271"/>
      <c r="M237" s="272"/>
      <c r="N237" s="273"/>
      <c r="O237" s="273"/>
      <c r="P237" s="273"/>
      <c r="Q237" s="273"/>
      <c r="R237" s="273"/>
      <c r="S237" s="273"/>
      <c r="T237" s="274"/>
      <c r="AT237" s="275" t="s">
        <v>136</v>
      </c>
      <c r="AU237" s="275" t="s">
        <v>85</v>
      </c>
      <c r="AV237" s="14" t="s">
        <v>134</v>
      </c>
      <c r="AW237" s="14" t="s">
        <v>32</v>
      </c>
      <c r="AX237" s="14" t="s">
        <v>83</v>
      </c>
      <c r="AY237" s="275" t="s">
        <v>127</v>
      </c>
    </row>
    <row r="238" s="1" customFormat="1" ht="24" customHeight="1">
      <c r="B238" s="37"/>
      <c r="C238" s="230" t="s">
        <v>266</v>
      </c>
      <c r="D238" s="230" t="s">
        <v>129</v>
      </c>
      <c r="E238" s="231" t="s">
        <v>267</v>
      </c>
      <c r="F238" s="232" t="s">
        <v>268</v>
      </c>
      <c r="G238" s="233" t="s">
        <v>228</v>
      </c>
      <c r="H238" s="234">
        <v>113.28</v>
      </c>
      <c r="I238" s="235"/>
      <c r="J238" s="236">
        <f>ROUND(I238*H238,2)</f>
        <v>0</v>
      </c>
      <c r="K238" s="232" t="s">
        <v>133</v>
      </c>
      <c r="L238" s="42"/>
      <c r="M238" s="237" t="s">
        <v>1</v>
      </c>
      <c r="N238" s="238" t="s">
        <v>41</v>
      </c>
      <c r="O238" s="85"/>
      <c r="P238" s="239">
        <f>O238*H238</f>
        <v>0</v>
      </c>
      <c r="Q238" s="239">
        <v>0</v>
      </c>
      <c r="R238" s="239">
        <f>Q238*H238</f>
        <v>0</v>
      </c>
      <c r="S238" s="239">
        <v>0</v>
      </c>
      <c r="T238" s="240">
        <f>S238*H238</f>
        <v>0</v>
      </c>
      <c r="AR238" s="241" t="s">
        <v>134</v>
      </c>
      <c r="AT238" s="241" t="s">
        <v>129</v>
      </c>
      <c r="AU238" s="241" t="s">
        <v>85</v>
      </c>
      <c r="AY238" s="16" t="s">
        <v>127</v>
      </c>
      <c r="BE238" s="242">
        <f>IF(N238="základní",J238,0)</f>
        <v>0</v>
      </c>
      <c r="BF238" s="242">
        <f>IF(N238="snížená",J238,0)</f>
        <v>0</v>
      </c>
      <c r="BG238" s="242">
        <f>IF(N238="zákl. přenesená",J238,0)</f>
        <v>0</v>
      </c>
      <c r="BH238" s="242">
        <f>IF(N238="sníž. přenesená",J238,0)</f>
        <v>0</v>
      </c>
      <c r="BI238" s="242">
        <f>IF(N238="nulová",J238,0)</f>
        <v>0</v>
      </c>
      <c r="BJ238" s="16" t="s">
        <v>83</v>
      </c>
      <c r="BK238" s="242">
        <f>ROUND(I238*H238,2)</f>
        <v>0</v>
      </c>
      <c r="BL238" s="16" t="s">
        <v>134</v>
      </c>
      <c r="BM238" s="241" t="s">
        <v>269</v>
      </c>
    </row>
    <row r="239" s="12" customFormat="1">
      <c r="B239" s="243"/>
      <c r="C239" s="244"/>
      <c r="D239" s="245" t="s">
        <v>136</v>
      </c>
      <c r="E239" s="246" t="s">
        <v>1</v>
      </c>
      <c r="F239" s="247" t="s">
        <v>270</v>
      </c>
      <c r="G239" s="244"/>
      <c r="H239" s="246" t="s">
        <v>1</v>
      </c>
      <c r="I239" s="248"/>
      <c r="J239" s="244"/>
      <c r="K239" s="244"/>
      <c r="L239" s="249"/>
      <c r="M239" s="250"/>
      <c r="N239" s="251"/>
      <c r="O239" s="251"/>
      <c r="P239" s="251"/>
      <c r="Q239" s="251"/>
      <c r="R239" s="251"/>
      <c r="S239" s="251"/>
      <c r="T239" s="252"/>
      <c r="AT239" s="253" t="s">
        <v>136</v>
      </c>
      <c r="AU239" s="253" t="s">
        <v>85</v>
      </c>
      <c r="AV239" s="12" t="s">
        <v>83</v>
      </c>
      <c r="AW239" s="12" t="s">
        <v>32</v>
      </c>
      <c r="AX239" s="12" t="s">
        <v>76</v>
      </c>
      <c r="AY239" s="253" t="s">
        <v>127</v>
      </c>
    </row>
    <row r="240" s="13" customFormat="1">
      <c r="B240" s="254"/>
      <c r="C240" s="255"/>
      <c r="D240" s="245" t="s">
        <v>136</v>
      </c>
      <c r="E240" s="256" t="s">
        <v>1</v>
      </c>
      <c r="F240" s="257" t="s">
        <v>271</v>
      </c>
      <c r="G240" s="255"/>
      <c r="H240" s="258">
        <v>113.28</v>
      </c>
      <c r="I240" s="259"/>
      <c r="J240" s="255"/>
      <c r="K240" s="255"/>
      <c r="L240" s="260"/>
      <c r="M240" s="261"/>
      <c r="N240" s="262"/>
      <c r="O240" s="262"/>
      <c r="P240" s="262"/>
      <c r="Q240" s="262"/>
      <c r="R240" s="262"/>
      <c r="S240" s="262"/>
      <c r="T240" s="263"/>
      <c r="AT240" s="264" t="s">
        <v>136</v>
      </c>
      <c r="AU240" s="264" t="s">
        <v>85</v>
      </c>
      <c r="AV240" s="13" t="s">
        <v>85</v>
      </c>
      <c r="AW240" s="13" t="s">
        <v>32</v>
      </c>
      <c r="AX240" s="13" t="s">
        <v>76</v>
      </c>
      <c r="AY240" s="264" t="s">
        <v>127</v>
      </c>
    </row>
    <row r="241" s="14" customFormat="1">
      <c r="B241" s="265"/>
      <c r="C241" s="266"/>
      <c r="D241" s="245" t="s">
        <v>136</v>
      </c>
      <c r="E241" s="267" t="s">
        <v>1</v>
      </c>
      <c r="F241" s="268" t="s">
        <v>139</v>
      </c>
      <c r="G241" s="266"/>
      <c r="H241" s="269">
        <v>113.28</v>
      </c>
      <c r="I241" s="270"/>
      <c r="J241" s="266"/>
      <c r="K241" s="266"/>
      <c r="L241" s="271"/>
      <c r="M241" s="272"/>
      <c r="N241" s="273"/>
      <c r="O241" s="273"/>
      <c r="P241" s="273"/>
      <c r="Q241" s="273"/>
      <c r="R241" s="273"/>
      <c r="S241" s="273"/>
      <c r="T241" s="274"/>
      <c r="AT241" s="275" t="s">
        <v>136</v>
      </c>
      <c r="AU241" s="275" t="s">
        <v>85</v>
      </c>
      <c r="AV241" s="14" t="s">
        <v>134</v>
      </c>
      <c r="AW241" s="14" t="s">
        <v>32</v>
      </c>
      <c r="AX241" s="14" t="s">
        <v>83</v>
      </c>
      <c r="AY241" s="275" t="s">
        <v>127</v>
      </c>
    </row>
    <row r="242" s="1" customFormat="1" ht="24" customHeight="1">
      <c r="B242" s="37"/>
      <c r="C242" s="230" t="s">
        <v>272</v>
      </c>
      <c r="D242" s="230" t="s">
        <v>129</v>
      </c>
      <c r="E242" s="231" t="s">
        <v>267</v>
      </c>
      <c r="F242" s="232" t="s">
        <v>268</v>
      </c>
      <c r="G242" s="233" t="s">
        <v>228</v>
      </c>
      <c r="H242" s="234">
        <v>77.394999999999996</v>
      </c>
      <c r="I242" s="235"/>
      <c r="J242" s="236">
        <f>ROUND(I242*H242,2)</f>
        <v>0</v>
      </c>
      <c r="K242" s="232" t="s">
        <v>133</v>
      </c>
      <c r="L242" s="42"/>
      <c r="M242" s="237" t="s">
        <v>1</v>
      </c>
      <c r="N242" s="238" t="s">
        <v>41</v>
      </c>
      <c r="O242" s="85"/>
      <c r="P242" s="239">
        <f>O242*H242</f>
        <v>0</v>
      </c>
      <c r="Q242" s="239">
        <v>0</v>
      </c>
      <c r="R242" s="239">
        <f>Q242*H242</f>
        <v>0</v>
      </c>
      <c r="S242" s="239">
        <v>0</v>
      </c>
      <c r="T242" s="240">
        <f>S242*H242</f>
        <v>0</v>
      </c>
      <c r="AR242" s="241" t="s">
        <v>134</v>
      </c>
      <c r="AT242" s="241" t="s">
        <v>129</v>
      </c>
      <c r="AU242" s="241" t="s">
        <v>85</v>
      </c>
      <c r="AY242" s="16" t="s">
        <v>127</v>
      </c>
      <c r="BE242" s="242">
        <f>IF(N242="základní",J242,0)</f>
        <v>0</v>
      </c>
      <c r="BF242" s="242">
        <f>IF(N242="snížená",J242,0)</f>
        <v>0</v>
      </c>
      <c r="BG242" s="242">
        <f>IF(N242="zákl. přenesená",J242,0)</f>
        <v>0</v>
      </c>
      <c r="BH242" s="242">
        <f>IF(N242="sníž. přenesená",J242,0)</f>
        <v>0</v>
      </c>
      <c r="BI242" s="242">
        <f>IF(N242="nulová",J242,0)</f>
        <v>0</v>
      </c>
      <c r="BJ242" s="16" t="s">
        <v>83</v>
      </c>
      <c r="BK242" s="242">
        <f>ROUND(I242*H242,2)</f>
        <v>0</v>
      </c>
      <c r="BL242" s="16" t="s">
        <v>134</v>
      </c>
      <c r="BM242" s="241" t="s">
        <v>273</v>
      </c>
    </row>
    <row r="243" s="12" customFormat="1">
      <c r="B243" s="243"/>
      <c r="C243" s="244"/>
      <c r="D243" s="245" t="s">
        <v>136</v>
      </c>
      <c r="E243" s="246" t="s">
        <v>1</v>
      </c>
      <c r="F243" s="247" t="s">
        <v>248</v>
      </c>
      <c r="G243" s="244"/>
      <c r="H243" s="246" t="s">
        <v>1</v>
      </c>
      <c r="I243" s="248"/>
      <c r="J243" s="244"/>
      <c r="K243" s="244"/>
      <c r="L243" s="249"/>
      <c r="M243" s="250"/>
      <c r="N243" s="251"/>
      <c r="O243" s="251"/>
      <c r="P243" s="251"/>
      <c r="Q243" s="251"/>
      <c r="R243" s="251"/>
      <c r="S243" s="251"/>
      <c r="T243" s="252"/>
      <c r="AT243" s="253" t="s">
        <v>136</v>
      </c>
      <c r="AU243" s="253" t="s">
        <v>85</v>
      </c>
      <c r="AV243" s="12" t="s">
        <v>83</v>
      </c>
      <c r="AW243" s="12" t="s">
        <v>32</v>
      </c>
      <c r="AX243" s="12" t="s">
        <v>76</v>
      </c>
      <c r="AY243" s="253" t="s">
        <v>127</v>
      </c>
    </row>
    <row r="244" s="13" customFormat="1">
      <c r="B244" s="254"/>
      <c r="C244" s="255"/>
      <c r="D244" s="245" t="s">
        <v>136</v>
      </c>
      <c r="E244" s="256" t="s">
        <v>1</v>
      </c>
      <c r="F244" s="257" t="s">
        <v>274</v>
      </c>
      <c r="G244" s="255"/>
      <c r="H244" s="258">
        <v>77.394999999999996</v>
      </c>
      <c r="I244" s="259"/>
      <c r="J244" s="255"/>
      <c r="K244" s="255"/>
      <c r="L244" s="260"/>
      <c r="M244" s="261"/>
      <c r="N244" s="262"/>
      <c r="O244" s="262"/>
      <c r="P244" s="262"/>
      <c r="Q244" s="262"/>
      <c r="R244" s="262"/>
      <c r="S244" s="262"/>
      <c r="T244" s="263"/>
      <c r="AT244" s="264" t="s">
        <v>136</v>
      </c>
      <c r="AU244" s="264" t="s">
        <v>85</v>
      </c>
      <c r="AV244" s="13" t="s">
        <v>85</v>
      </c>
      <c r="AW244" s="13" t="s">
        <v>32</v>
      </c>
      <c r="AX244" s="13" t="s">
        <v>76</v>
      </c>
      <c r="AY244" s="264" t="s">
        <v>127</v>
      </c>
    </row>
    <row r="245" s="14" customFormat="1">
      <c r="B245" s="265"/>
      <c r="C245" s="266"/>
      <c r="D245" s="245" t="s">
        <v>136</v>
      </c>
      <c r="E245" s="267" t="s">
        <v>1</v>
      </c>
      <c r="F245" s="268" t="s">
        <v>139</v>
      </c>
      <c r="G245" s="266"/>
      <c r="H245" s="269">
        <v>77.394999999999996</v>
      </c>
      <c r="I245" s="270"/>
      <c r="J245" s="266"/>
      <c r="K245" s="266"/>
      <c r="L245" s="271"/>
      <c r="M245" s="272"/>
      <c r="N245" s="273"/>
      <c r="O245" s="273"/>
      <c r="P245" s="273"/>
      <c r="Q245" s="273"/>
      <c r="R245" s="273"/>
      <c r="S245" s="273"/>
      <c r="T245" s="274"/>
      <c r="AT245" s="275" t="s">
        <v>136</v>
      </c>
      <c r="AU245" s="275" t="s">
        <v>85</v>
      </c>
      <c r="AV245" s="14" t="s">
        <v>134</v>
      </c>
      <c r="AW245" s="14" t="s">
        <v>32</v>
      </c>
      <c r="AX245" s="14" t="s">
        <v>83</v>
      </c>
      <c r="AY245" s="275" t="s">
        <v>127</v>
      </c>
    </row>
    <row r="246" s="1" customFormat="1" ht="24" customHeight="1">
      <c r="B246" s="37"/>
      <c r="C246" s="230" t="s">
        <v>275</v>
      </c>
      <c r="D246" s="230" t="s">
        <v>129</v>
      </c>
      <c r="E246" s="231" t="s">
        <v>276</v>
      </c>
      <c r="F246" s="232" t="s">
        <v>277</v>
      </c>
      <c r="G246" s="233" t="s">
        <v>228</v>
      </c>
      <c r="H246" s="234">
        <v>63.148000000000003</v>
      </c>
      <c r="I246" s="235"/>
      <c r="J246" s="236">
        <f>ROUND(I246*H246,2)</f>
        <v>0</v>
      </c>
      <c r="K246" s="232" t="s">
        <v>133</v>
      </c>
      <c r="L246" s="42"/>
      <c r="M246" s="237" t="s">
        <v>1</v>
      </c>
      <c r="N246" s="238" t="s">
        <v>41</v>
      </c>
      <c r="O246" s="85"/>
      <c r="P246" s="239">
        <f>O246*H246</f>
        <v>0</v>
      </c>
      <c r="Q246" s="239">
        <v>0</v>
      </c>
      <c r="R246" s="239">
        <f>Q246*H246</f>
        <v>0</v>
      </c>
      <c r="S246" s="239">
        <v>0</v>
      </c>
      <c r="T246" s="240">
        <f>S246*H246</f>
        <v>0</v>
      </c>
      <c r="AR246" s="241" t="s">
        <v>134</v>
      </c>
      <c r="AT246" s="241" t="s">
        <v>129</v>
      </c>
      <c r="AU246" s="241" t="s">
        <v>85</v>
      </c>
      <c r="AY246" s="16" t="s">
        <v>127</v>
      </c>
      <c r="BE246" s="242">
        <f>IF(N246="základní",J246,0)</f>
        <v>0</v>
      </c>
      <c r="BF246" s="242">
        <f>IF(N246="snížená",J246,0)</f>
        <v>0</v>
      </c>
      <c r="BG246" s="242">
        <f>IF(N246="zákl. přenesená",J246,0)</f>
        <v>0</v>
      </c>
      <c r="BH246" s="242">
        <f>IF(N246="sníž. přenesená",J246,0)</f>
        <v>0</v>
      </c>
      <c r="BI246" s="242">
        <f>IF(N246="nulová",J246,0)</f>
        <v>0</v>
      </c>
      <c r="BJ246" s="16" t="s">
        <v>83</v>
      </c>
      <c r="BK246" s="242">
        <f>ROUND(I246*H246,2)</f>
        <v>0</v>
      </c>
      <c r="BL246" s="16" t="s">
        <v>134</v>
      </c>
      <c r="BM246" s="241" t="s">
        <v>278</v>
      </c>
    </row>
    <row r="247" s="12" customFormat="1">
      <c r="B247" s="243"/>
      <c r="C247" s="244"/>
      <c r="D247" s="245" t="s">
        <v>136</v>
      </c>
      <c r="E247" s="246" t="s">
        <v>1</v>
      </c>
      <c r="F247" s="247" t="s">
        <v>230</v>
      </c>
      <c r="G247" s="244"/>
      <c r="H247" s="246" t="s">
        <v>1</v>
      </c>
      <c r="I247" s="248"/>
      <c r="J247" s="244"/>
      <c r="K247" s="244"/>
      <c r="L247" s="249"/>
      <c r="M247" s="250"/>
      <c r="N247" s="251"/>
      <c r="O247" s="251"/>
      <c r="P247" s="251"/>
      <c r="Q247" s="251"/>
      <c r="R247" s="251"/>
      <c r="S247" s="251"/>
      <c r="T247" s="252"/>
      <c r="AT247" s="253" t="s">
        <v>136</v>
      </c>
      <c r="AU247" s="253" t="s">
        <v>85</v>
      </c>
      <c r="AV247" s="12" t="s">
        <v>83</v>
      </c>
      <c r="AW247" s="12" t="s">
        <v>32</v>
      </c>
      <c r="AX247" s="12" t="s">
        <v>76</v>
      </c>
      <c r="AY247" s="253" t="s">
        <v>127</v>
      </c>
    </row>
    <row r="248" s="13" customFormat="1">
      <c r="B248" s="254"/>
      <c r="C248" s="255"/>
      <c r="D248" s="245" t="s">
        <v>136</v>
      </c>
      <c r="E248" s="256" t="s">
        <v>1</v>
      </c>
      <c r="F248" s="257" t="s">
        <v>231</v>
      </c>
      <c r="G248" s="255"/>
      <c r="H248" s="258">
        <v>63.148000000000003</v>
      </c>
      <c r="I248" s="259"/>
      <c r="J248" s="255"/>
      <c r="K248" s="255"/>
      <c r="L248" s="260"/>
      <c r="M248" s="261"/>
      <c r="N248" s="262"/>
      <c r="O248" s="262"/>
      <c r="P248" s="262"/>
      <c r="Q248" s="262"/>
      <c r="R248" s="262"/>
      <c r="S248" s="262"/>
      <c r="T248" s="263"/>
      <c r="AT248" s="264" t="s">
        <v>136</v>
      </c>
      <c r="AU248" s="264" t="s">
        <v>85</v>
      </c>
      <c r="AV248" s="13" t="s">
        <v>85</v>
      </c>
      <c r="AW248" s="13" t="s">
        <v>32</v>
      </c>
      <c r="AX248" s="13" t="s">
        <v>76</v>
      </c>
      <c r="AY248" s="264" t="s">
        <v>127</v>
      </c>
    </row>
    <row r="249" s="14" customFormat="1">
      <c r="B249" s="265"/>
      <c r="C249" s="266"/>
      <c r="D249" s="245" t="s">
        <v>136</v>
      </c>
      <c r="E249" s="267" t="s">
        <v>1</v>
      </c>
      <c r="F249" s="268" t="s">
        <v>139</v>
      </c>
      <c r="G249" s="266"/>
      <c r="H249" s="269">
        <v>63.148000000000003</v>
      </c>
      <c r="I249" s="270"/>
      <c r="J249" s="266"/>
      <c r="K249" s="266"/>
      <c r="L249" s="271"/>
      <c r="M249" s="272"/>
      <c r="N249" s="273"/>
      <c r="O249" s="273"/>
      <c r="P249" s="273"/>
      <c r="Q249" s="273"/>
      <c r="R249" s="273"/>
      <c r="S249" s="273"/>
      <c r="T249" s="274"/>
      <c r="AT249" s="275" t="s">
        <v>136</v>
      </c>
      <c r="AU249" s="275" t="s">
        <v>85</v>
      </c>
      <c r="AV249" s="14" t="s">
        <v>134</v>
      </c>
      <c r="AW249" s="14" t="s">
        <v>32</v>
      </c>
      <c r="AX249" s="14" t="s">
        <v>83</v>
      </c>
      <c r="AY249" s="275" t="s">
        <v>127</v>
      </c>
    </row>
    <row r="250" s="1" customFormat="1" ht="24" customHeight="1">
      <c r="B250" s="37"/>
      <c r="C250" s="230" t="s">
        <v>279</v>
      </c>
      <c r="D250" s="230" t="s">
        <v>129</v>
      </c>
      <c r="E250" s="231" t="s">
        <v>280</v>
      </c>
      <c r="F250" s="232" t="s">
        <v>281</v>
      </c>
      <c r="G250" s="233" t="s">
        <v>228</v>
      </c>
      <c r="H250" s="234">
        <v>201.12000000000001</v>
      </c>
      <c r="I250" s="235"/>
      <c r="J250" s="236">
        <f>ROUND(I250*H250,2)</f>
        <v>0</v>
      </c>
      <c r="K250" s="232" t="s">
        <v>133</v>
      </c>
      <c r="L250" s="42"/>
      <c r="M250" s="237" t="s">
        <v>1</v>
      </c>
      <c r="N250" s="238" t="s">
        <v>41</v>
      </c>
      <c r="O250" s="85"/>
      <c r="P250" s="239">
        <f>O250*H250</f>
        <v>0</v>
      </c>
      <c r="Q250" s="239">
        <v>0</v>
      </c>
      <c r="R250" s="239">
        <f>Q250*H250</f>
        <v>0</v>
      </c>
      <c r="S250" s="239">
        <v>0</v>
      </c>
      <c r="T250" s="240">
        <f>S250*H250</f>
        <v>0</v>
      </c>
      <c r="AR250" s="241" t="s">
        <v>134</v>
      </c>
      <c r="AT250" s="241" t="s">
        <v>129</v>
      </c>
      <c r="AU250" s="241" t="s">
        <v>85</v>
      </c>
      <c r="AY250" s="16" t="s">
        <v>127</v>
      </c>
      <c r="BE250" s="242">
        <f>IF(N250="základní",J250,0)</f>
        <v>0</v>
      </c>
      <c r="BF250" s="242">
        <f>IF(N250="snížená",J250,0)</f>
        <v>0</v>
      </c>
      <c r="BG250" s="242">
        <f>IF(N250="zákl. přenesená",J250,0)</f>
        <v>0</v>
      </c>
      <c r="BH250" s="242">
        <f>IF(N250="sníž. přenesená",J250,0)</f>
        <v>0</v>
      </c>
      <c r="BI250" s="242">
        <f>IF(N250="nulová",J250,0)</f>
        <v>0</v>
      </c>
      <c r="BJ250" s="16" t="s">
        <v>83</v>
      </c>
      <c r="BK250" s="242">
        <f>ROUND(I250*H250,2)</f>
        <v>0</v>
      </c>
      <c r="BL250" s="16" t="s">
        <v>134</v>
      </c>
      <c r="BM250" s="241" t="s">
        <v>282</v>
      </c>
    </row>
    <row r="251" s="12" customFormat="1">
      <c r="B251" s="243"/>
      <c r="C251" s="244"/>
      <c r="D251" s="245" t="s">
        <v>136</v>
      </c>
      <c r="E251" s="246" t="s">
        <v>1</v>
      </c>
      <c r="F251" s="247" t="s">
        <v>283</v>
      </c>
      <c r="G251" s="244"/>
      <c r="H251" s="246" t="s">
        <v>1</v>
      </c>
      <c r="I251" s="248"/>
      <c r="J251" s="244"/>
      <c r="K251" s="244"/>
      <c r="L251" s="249"/>
      <c r="M251" s="250"/>
      <c r="N251" s="251"/>
      <c r="O251" s="251"/>
      <c r="P251" s="251"/>
      <c r="Q251" s="251"/>
      <c r="R251" s="251"/>
      <c r="S251" s="251"/>
      <c r="T251" s="252"/>
      <c r="AT251" s="253" t="s">
        <v>136</v>
      </c>
      <c r="AU251" s="253" t="s">
        <v>85</v>
      </c>
      <c r="AV251" s="12" t="s">
        <v>83</v>
      </c>
      <c r="AW251" s="12" t="s">
        <v>32</v>
      </c>
      <c r="AX251" s="12" t="s">
        <v>76</v>
      </c>
      <c r="AY251" s="253" t="s">
        <v>127</v>
      </c>
    </row>
    <row r="252" s="13" customFormat="1">
      <c r="B252" s="254"/>
      <c r="C252" s="255"/>
      <c r="D252" s="245" t="s">
        <v>136</v>
      </c>
      <c r="E252" s="256" t="s">
        <v>1</v>
      </c>
      <c r="F252" s="257" t="s">
        <v>284</v>
      </c>
      <c r="G252" s="255"/>
      <c r="H252" s="258">
        <v>201.12000000000001</v>
      </c>
      <c r="I252" s="259"/>
      <c r="J252" s="255"/>
      <c r="K252" s="255"/>
      <c r="L252" s="260"/>
      <c r="M252" s="261"/>
      <c r="N252" s="262"/>
      <c r="O252" s="262"/>
      <c r="P252" s="262"/>
      <c r="Q252" s="262"/>
      <c r="R252" s="262"/>
      <c r="S252" s="262"/>
      <c r="T252" s="263"/>
      <c r="AT252" s="264" t="s">
        <v>136</v>
      </c>
      <c r="AU252" s="264" t="s">
        <v>85</v>
      </c>
      <c r="AV252" s="13" t="s">
        <v>85</v>
      </c>
      <c r="AW252" s="13" t="s">
        <v>32</v>
      </c>
      <c r="AX252" s="13" t="s">
        <v>76</v>
      </c>
      <c r="AY252" s="264" t="s">
        <v>127</v>
      </c>
    </row>
    <row r="253" s="14" customFormat="1">
      <c r="B253" s="265"/>
      <c r="C253" s="266"/>
      <c r="D253" s="245" t="s">
        <v>136</v>
      </c>
      <c r="E253" s="267" t="s">
        <v>1</v>
      </c>
      <c r="F253" s="268" t="s">
        <v>139</v>
      </c>
      <c r="G253" s="266"/>
      <c r="H253" s="269">
        <v>201.12000000000001</v>
      </c>
      <c r="I253" s="270"/>
      <c r="J253" s="266"/>
      <c r="K253" s="266"/>
      <c r="L253" s="271"/>
      <c r="M253" s="272"/>
      <c r="N253" s="273"/>
      <c r="O253" s="273"/>
      <c r="P253" s="273"/>
      <c r="Q253" s="273"/>
      <c r="R253" s="273"/>
      <c r="S253" s="273"/>
      <c r="T253" s="274"/>
      <c r="AT253" s="275" t="s">
        <v>136</v>
      </c>
      <c r="AU253" s="275" t="s">
        <v>85</v>
      </c>
      <c r="AV253" s="14" t="s">
        <v>134</v>
      </c>
      <c r="AW253" s="14" t="s">
        <v>32</v>
      </c>
      <c r="AX253" s="14" t="s">
        <v>83</v>
      </c>
      <c r="AY253" s="275" t="s">
        <v>127</v>
      </c>
    </row>
    <row r="254" s="1" customFormat="1" ht="24" customHeight="1">
      <c r="B254" s="37"/>
      <c r="C254" s="230" t="s">
        <v>285</v>
      </c>
      <c r="D254" s="230" t="s">
        <v>129</v>
      </c>
      <c r="E254" s="231" t="s">
        <v>280</v>
      </c>
      <c r="F254" s="232" t="s">
        <v>281</v>
      </c>
      <c r="G254" s="233" t="s">
        <v>228</v>
      </c>
      <c r="H254" s="234">
        <v>40.305</v>
      </c>
      <c r="I254" s="235"/>
      <c r="J254" s="236">
        <f>ROUND(I254*H254,2)</f>
        <v>0</v>
      </c>
      <c r="K254" s="232" t="s">
        <v>133</v>
      </c>
      <c r="L254" s="42"/>
      <c r="M254" s="237" t="s">
        <v>1</v>
      </c>
      <c r="N254" s="238" t="s">
        <v>41</v>
      </c>
      <c r="O254" s="85"/>
      <c r="P254" s="239">
        <f>O254*H254</f>
        <v>0</v>
      </c>
      <c r="Q254" s="239">
        <v>0</v>
      </c>
      <c r="R254" s="239">
        <f>Q254*H254</f>
        <v>0</v>
      </c>
      <c r="S254" s="239">
        <v>0</v>
      </c>
      <c r="T254" s="240">
        <f>S254*H254</f>
        <v>0</v>
      </c>
      <c r="AR254" s="241" t="s">
        <v>134</v>
      </c>
      <c r="AT254" s="241" t="s">
        <v>129</v>
      </c>
      <c r="AU254" s="241" t="s">
        <v>85</v>
      </c>
      <c r="AY254" s="16" t="s">
        <v>127</v>
      </c>
      <c r="BE254" s="242">
        <f>IF(N254="základní",J254,0)</f>
        <v>0</v>
      </c>
      <c r="BF254" s="242">
        <f>IF(N254="snížená",J254,0)</f>
        <v>0</v>
      </c>
      <c r="BG254" s="242">
        <f>IF(N254="zákl. přenesená",J254,0)</f>
        <v>0</v>
      </c>
      <c r="BH254" s="242">
        <f>IF(N254="sníž. přenesená",J254,0)</f>
        <v>0</v>
      </c>
      <c r="BI254" s="242">
        <f>IF(N254="nulová",J254,0)</f>
        <v>0</v>
      </c>
      <c r="BJ254" s="16" t="s">
        <v>83</v>
      </c>
      <c r="BK254" s="242">
        <f>ROUND(I254*H254,2)</f>
        <v>0</v>
      </c>
      <c r="BL254" s="16" t="s">
        <v>134</v>
      </c>
      <c r="BM254" s="241" t="s">
        <v>286</v>
      </c>
    </row>
    <row r="255" s="12" customFormat="1">
      <c r="B255" s="243"/>
      <c r="C255" s="244"/>
      <c r="D255" s="245" t="s">
        <v>136</v>
      </c>
      <c r="E255" s="246" t="s">
        <v>1</v>
      </c>
      <c r="F255" s="247" t="s">
        <v>248</v>
      </c>
      <c r="G255" s="244"/>
      <c r="H255" s="246" t="s">
        <v>1</v>
      </c>
      <c r="I255" s="248"/>
      <c r="J255" s="244"/>
      <c r="K255" s="244"/>
      <c r="L255" s="249"/>
      <c r="M255" s="250"/>
      <c r="N255" s="251"/>
      <c r="O255" s="251"/>
      <c r="P255" s="251"/>
      <c r="Q255" s="251"/>
      <c r="R255" s="251"/>
      <c r="S255" s="251"/>
      <c r="T255" s="252"/>
      <c r="AT255" s="253" t="s">
        <v>136</v>
      </c>
      <c r="AU255" s="253" t="s">
        <v>85</v>
      </c>
      <c r="AV255" s="12" t="s">
        <v>83</v>
      </c>
      <c r="AW255" s="12" t="s">
        <v>32</v>
      </c>
      <c r="AX255" s="12" t="s">
        <v>76</v>
      </c>
      <c r="AY255" s="253" t="s">
        <v>127</v>
      </c>
    </row>
    <row r="256" s="13" customFormat="1">
      <c r="B256" s="254"/>
      <c r="C256" s="255"/>
      <c r="D256" s="245" t="s">
        <v>136</v>
      </c>
      <c r="E256" s="256" t="s">
        <v>1</v>
      </c>
      <c r="F256" s="257" t="s">
        <v>287</v>
      </c>
      <c r="G256" s="255"/>
      <c r="H256" s="258">
        <v>40.305</v>
      </c>
      <c r="I256" s="259"/>
      <c r="J256" s="255"/>
      <c r="K256" s="255"/>
      <c r="L256" s="260"/>
      <c r="M256" s="261"/>
      <c r="N256" s="262"/>
      <c r="O256" s="262"/>
      <c r="P256" s="262"/>
      <c r="Q256" s="262"/>
      <c r="R256" s="262"/>
      <c r="S256" s="262"/>
      <c r="T256" s="263"/>
      <c r="AT256" s="264" t="s">
        <v>136</v>
      </c>
      <c r="AU256" s="264" t="s">
        <v>85</v>
      </c>
      <c r="AV256" s="13" t="s">
        <v>85</v>
      </c>
      <c r="AW256" s="13" t="s">
        <v>32</v>
      </c>
      <c r="AX256" s="13" t="s">
        <v>76</v>
      </c>
      <c r="AY256" s="264" t="s">
        <v>127</v>
      </c>
    </row>
    <row r="257" s="14" customFormat="1">
      <c r="B257" s="265"/>
      <c r="C257" s="266"/>
      <c r="D257" s="245" t="s">
        <v>136</v>
      </c>
      <c r="E257" s="267" t="s">
        <v>1</v>
      </c>
      <c r="F257" s="268" t="s">
        <v>139</v>
      </c>
      <c r="G257" s="266"/>
      <c r="H257" s="269">
        <v>40.305</v>
      </c>
      <c r="I257" s="270"/>
      <c r="J257" s="266"/>
      <c r="K257" s="266"/>
      <c r="L257" s="271"/>
      <c r="M257" s="272"/>
      <c r="N257" s="273"/>
      <c r="O257" s="273"/>
      <c r="P257" s="273"/>
      <c r="Q257" s="273"/>
      <c r="R257" s="273"/>
      <c r="S257" s="273"/>
      <c r="T257" s="274"/>
      <c r="AT257" s="275" t="s">
        <v>136</v>
      </c>
      <c r="AU257" s="275" t="s">
        <v>85</v>
      </c>
      <c r="AV257" s="14" t="s">
        <v>134</v>
      </c>
      <c r="AW257" s="14" t="s">
        <v>32</v>
      </c>
      <c r="AX257" s="14" t="s">
        <v>83</v>
      </c>
      <c r="AY257" s="275" t="s">
        <v>127</v>
      </c>
    </row>
    <row r="258" s="11" customFormat="1" ht="22.8" customHeight="1">
      <c r="B258" s="214"/>
      <c r="C258" s="215"/>
      <c r="D258" s="216" t="s">
        <v>75</v>
      </c>
      <c r="E258" s="228" t="s">
        <v>288</v>
      </c>
      <c r="F258" s="228" t="s">
        <v>289</v>
      </c>
      <c r="G258" s="215"/>
      <c r="H258" s="215"/>
      <c r="I258" s="218"/>
      <c r="J258" s="229">
        <f>BK258</f>
        <v>0</v>
      </c>
      <c r="K258" s="215"/>
      <c r="L258" s="220"/>
      <c r="M258" s="221"/>
      <c r="N258" s="222"/>
      <c r="O258" s="222"/>
      <c r="P258" s="223">
        <f>SUM(P259:P260)</f>
        <v>0</v>
      </c>
      <c r="Q258" s="222"/>
      <c r="R258" s="223">
        <f>SUM(R259:R260)</f>
        <v>0</v>
      </c>
      <c r="S258" s="222"/>
      <c r="T258" s="224">
        <f>SUM(T259:T260)</f>
        <v>0</v>
      </c>
      <c r="AR258" s="225" t="s">
        <v>83</v>
      </c>
      <c r="AT258" s="226" t="s">
        <v>75</v>
      </c>
      <c r="AU258" s="226" t="s">
        <v>83</v>
      </c>
      <c r="AY258" s="225" t="s">
        <v>127</v>
      </c>
      <c r="BK258" s="227">
        <f>SUM(BK259:BK260)</f>
        <v>0</v>
      </c>
    </row>
    <row r="259" s="1" customFormat="1" ht="24" customHeight="1">
      <c r="B259" s="37"/>
      <c r="C259" s="230" t="s">
        <v>290</v>
      </c>
      <c r="D259" s="230" t="s">
        <v>129</v>
      </c>
      <c r="E259" s="231" t="s">
        <v>291</v>
      </c>
      <c r="F259" s="232" t="s">
        <v>292</v>
      </c>
      <c r="G259" s="233" t="s">
        <v>228</v>
      </c>
      <c r="H259" s="234">
        <v>0.0050000000000000001</v>
      </c>
      <c r="I259" s="235"/>
      <c r="J259" s="236">
        <f>ROUND(I259*H259,2)</f>
        <v>0</v>
      </c>
      <c r="K259" s="232" t="s">
        <v>133</v>
      </c>
      <c r="L259" s="42"/>
      <c r="M259" s="237" t="s">
        <v>1</v>
      </c>
      <c r="N259" s="238" t="s">
        <v>41</v>
      </c>
      <c r="O259" s="85"/>
      <c r="P259" s="239">
        <f>O259*H259</f>
        <v>0</v>
      </c>
      <c r="Q259" s="239">
        <v>0</v>
      </c>
      <c r="R259" s="239">
        <f>Q259*H259</f>
        <v>0</v>
      </c>
      <c r="S259" s="239">
        <v>0</v>
      </c>
      <c r="T259" s="240">
        <f>S259*H259</f>
        <v>0</v>
      </c>
      <c r="AR259" s="241" t="s">
        <v>134</v>
      </c>
      <c r="AT259" s="241" t="s">
        <v>129</v>
      </c>
      <c r="AU259" s="241" t="s">
        <v>85</v>
      </c>
      <c r="AY259" s="16" t="s">
        <v>127</v>
      </c>
      <c r="BE259" s="242">
        <f>IF(N259="základní",J259,0)</f>
        <v>0</v>
      </c>
      <c r="BF259" s="242">
        <f>IF(N259="snížená",J259,0)</f>
        <v>0</v>
      </c>
      <c r="BG259" s="242">
        <f>IF(N259="zákl. přenesená",J259,0)</f>
        <v>0</v>
      </c>
      <c r="BH259" s="242">
        <f>IF(N259="sníž. přenesená",J259,0)</f>
        <v>0</v>
      </c>
      <c r="BI259" s="242">
        <f>IF(N259="nulová",J259,0)</f>
        <v>0</v>
      </c>
      <c r="BJ259" s="16" t="s">
        <v>83</v>
      </c>
      <c r="BK259" s="242">
        <f>ROUND(I259*H259,2)</f>
        <v>0</v>
      </c>
      <c r="BL259" s="16" t="s">
        <v>134</v>
      </c>
      <c r="BM259" s="241" t="s">
        <v>293</v>
      </c>
    </row>
    <row r="260" s="1" customFormat="1" ht="24" customHeight="1">
      <c r="B260" s="37"/>
      <c r="C260" s="230" t="s">
        <v>294</v>
      </c>
      <c r="D260" s="230" t="s">
        <v>129</v>
      </c>
      <c r="E260" s="231" t="s">
        <v>295</v>
      </c>
      <c r="F260" s="232" t="s">
        <v>296</v>
      </c>
      <c r="G260" s="233" t="s">
        <v>228</v>
      </c>
      <c r="H260" s="234">
        <v>0.0050000000000000001</v>
      </c>
      <c r="I260" s="235"/>
      <c r="J260" s="236">
        <f>ROUND(I260*H260,2)</f>
        <v>0</v>
      </c>
      <c r="K260" s="232" t="s">
        <v>133</v>
      </c>
      <c r="L260" s="42"/>
      <c r="M260" s="276" t="s">
        <v>1</v>
      </c>
      <c r="N260" s="277" t="s">
        <v>41</v>
      </c>
      <c r="O260" s="278"/>
      <c r="P260" s="279">
        <f>O260*H260</f>
        <v>0</v>
      </c>
      <c r="Q260" s="279">
        <v>0</v>
      </c>
      <c r="R260" s="279">
        <f>Q260*H260</f>
        <v>0</v>
      </c>
      <c r="S260" s="279">
        <v>0</v>
      </c>
      <c r="T260" s="280">
        <f>S260*H260</f>
        <v>0</v>
      </c>
      <c r="AR260" s="241" t="s">
        <v>134</v>
      </c>
      <c r="AT260" s="241" t="s">
        <v>129</v>
      </c>
      <c r="AU260" s="241" t="s">
        <v>85</v>
      </c>
      <c r="AY260" s="16" t="s">
        <v>127</v>
      </c>
      <c r="BE260" s="242">
        <f>IF(N260="základní",J260,0)</f>
        <v>0</v>
      </c>
      <c r="BF260" s="242">
        <f>IF(N260="snížená",J260,0)</f>
        <v>0</v>
      </c>
      <c r="BG260" s="242">
        <f>IF(N260="zákl. přenesená",J260,0)</f>
        <v>0</v>
      </c>
      <c r="BH260" s="242">
        <f>IF(N260="sníž. přenesená",J260,0)</f>
        <v>0</v>
      </c>
      <c r="BI260" s="242">
        <f>IF(N260="nulová",J260,0)</f>
        <v>0</v>
      </c>
      <c r="BJ260" s="16" t="s">
        <v>83</v>
      </c>
      <c r="BK260" s="242">
        <f>ROUND(I260*H260,2)</f>
        <v>0</v>
      </c>
      <c r="BL260" s="16" t="s">
        <v>134</v>
      </c>
      <c r="BM260" s="241" t="s">
        <v>297</v>
      </c>
    </row>
    <row r="261" s="1" customFormat="1" ht="6.96" customHeight="1">
      <c r="B261" s="60"/>
      <c r="C261" s="61"/>
      <c r="D261" s="61"/>
      <c r="E261" s="61"/>
      <c r="F261" s="61"/>
      <c r="G261" s="61"/>
      <c r="H261" s="61"/>
      <c r="I261" s="181"/>
      <c r="J261" s="61"/>
      <c r="K261" s="61"/>
      <c r="L261" s="42"/>
    </row>
  </sheetData>
  <sheetProtection sheet="1" autoFilter="0" formatColumns="0" formatRows="0" objects="1" scenarios="1" spinCount="100000" saltValue="2IirjELrNrXAcKfoM/Qnub6Uyg2dvx8nao/bGoDOnfvzW60O+3/39teohQ/k4pxfav+SgZ4q6CKPoUS+Db3NQg==" hashValue="BwAOVR7GfQ/bsO9XT+wRS3i/sZ1d/M43SpfQXB0y70r/lZC9Cfs3NCUAxaBoWrtgJeIJwEce4v2s31rbBZEBCA==" algorithmName="SHA-512" password="CC35"/>
  <autoFilter ref="C124:K26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40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93</v>
      </c>
    </row>
    <row r="3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19"/>
      <c r="AT3" s="16" t="s">
        <v>85</v>
      </c>
    </row>
    <row r="4" ht="24.96" customHeight="1">
      <c r="B4" s="19"/>
      <c r="D4" s="144" t="s">
        <v>97</v>
      </c>
      <c r="L4" s="19"/>
      <c r="M4" s="145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46" t="s">
        <v>16</v>
      </c>
      <c r="L6" s="19"/>
    </row>
    <row r="7" ht="16.5" customHeight="1">
      <c r="B7" s="19"/>
      <c r="E7" s="147" t="str">
        <f>'Rekapitulace stavby'!K6</f>
        <v>Rychnov nad Kněžnou, Oprava chodníku v ulici Fáborského</v>
      </c>
      <c r="F7" s="146"/>
      <c r="G7" s="146"/>
      <c r="H7" s="146"/>
      <c r="L7" s="19"/>
    </row>
    <row r="8" ht="12" customHeight="1">
      <c r="B8" s="19"/>
      <c r="D8" s="146" t="s">
        <v>98</v>
      </c>
      <c r="L8" s="19"/>
    </row>
    <row r="9" s="1" customFormat="1" ht="16.5" customHeight="1">
      <c r="B9" s="42"/>
      <c r="E9" s="147" t="s">
        <v>99</v>
      </c>
      <c r="F9" s="1"/>
      <c r="G9" s="1"/>
      <c r="H9" s="1"/>
      <c r="I9" s="148"/>
      <c r="L9" s="42"/>
    </row>
    <row r="10" s="1" customFormat="1" ht="12" customHeight="1">
      <c r="B10" s="42"/>
      <c r="D10" s="146" t="s">
        <v>100</v>
      </c>
      <c r="I10" s="148"/>
      <c r="L10" s="42"/>
    </row>
    <row r="11" s="1" customFormat="1" ht="36.96" customHeight="1">
      <c r="B11" s="42"/>
      <c r="E11" s="149" t="s">
        <v>298</v>
      </c>
      <c r="F11" s="1"/>
      <c r="G11" s="1"/>
      <c r="H11" s="1"/>
      <c r="I11" s="148"/>
      <c r="L11" s="42"/>
    </row>
    <row r="12" s="1" customFormat="1">
      <c r="B12" s="42"/>
      <c r="I12" s="148"/>
      <c r="L12" s="42"/>
    </row>
    <row r="13" s="1" customFormat="1" ht="12" customHeight="1">
      <c r="B13" s="42"/>
      <c r="D13" s="146" t="s">
        <v>18</v>
      </c>
      <c r="F13" s="135" t="s">
        <v>1</v>
      </c>
      <c r="I13" s="150" t="s">
        <v>19</v>
      </c>
      <c r="J13" s="135" t="s">
        <v>1</v>
      </c>
      <c r="L13" s="42"/>
    </row>
    <row r="14" s="1" customFormat="1" ht="12" customHeight="1">
      <c r="B14" s="42"/>
      <c r="D14" s="146" t="s">
        <v>20</v>
      </c>
      <c r="F14" s="135" t="s">
        <v>21</v>
      </c>
      <c r="I14" s="150" t="s">
        <v>22</v>
      </c>
      <c r="J14" s="151" t="str">
        <f>'Rekapitulace stavby'!AN8</f>
        <v>12. 2. 2019</v>
      </c>
      <c r="L14" s="42"/>
    </row>
    <row r="15" s="1" customFormat="1" ht="10.8" customHeight="1">
      <c r="B15" s="42"/>
      <c r="I15" s="148"/>
      <c r="L15" s="42"/>
    </row>
    <row r="16" s="1" customFormat="1" ht="12" customHeight="1">
      <c r="B16" s="42"/>
      <c r="D16" s="146" t="s">
        <v>24</v>
      </c>
      <c r="I16" s="150" t="s">
        <v>25</v>
      </c>
      <c r="J16" s="135" t="str">
        <f>IF('Rekapitulace stavby'!AN10="","",'Rekapitulace stavby'!AN10)</f>
        <v/>
      </c>
      <c r="L16" s="42"/>
    </row>
    <row r="17" s="1" customFormat="1" ht="18" customHeight="1">
      <c r="B17" s="42"/>
      <c r="E17" s="135" t="str">
        <f>IF('Rekapitulace stavby'!E11="","",'Rekapitulace stavby'!E11)</f>
        <v xml:space="preserve"> </v>
      </c>
      <c r="I17" s="150" t="s">
        <v>27</v>
      </c>
      <c r="J17" s="135" t="str">
        <f>IF('Rekapitulace stavby'!AN11="","",'Rekapitulace stavby'!AN11)</f>
        <v/>
      </c>
      <c r="L17" s="42"/>
    </row>
    <row r="18" s="1" customFormat="1" ht="6.96" customHeight="1">
      <c r="B18" s="42"/>
      <c r="I18" s="148"/>
      <c r="L18" s="42"/>
    </row>
    <row r="19" s="1" customFormat="1" ht="12" customHeight="1">
      <c r="B19" s="42"/>
      <c r="D19" s="146" t="s">
        <v>28</v>
      </c>
      <c r="I19" s="150" t="s">
        <v>25</v>
      </c>
      <c r="J19" s="32" t="str">
        <f>'Rekapitulace stavby'!AN13</f>
        <v>Vyplň údaj</v>
      </c>
      <c r="L19" s="42"/>
    </row>
    <row r="20" s="1" customFormat="1" ht="18" customHeight="1">
      <c r="B20" s="42"/>
      <c r="E20" s="32" t="str">
        <f>'Rekapitulace stavby'!E14</f>
        <v>Vyplň údaj</v>
      </c>
      <c r="F20" s="135"/>
      <c r="G20" s="135"/>
      <c r="H20" s="135"/>
      <c r="I20" s="150" t="s">
        <v>27</v>
      </c>
      <c r="J20" s="32" t="str">
        <f>'Rekapitulace stavby'!AN14</f>
        <v>Vyplň údaj</v>
      </c>
      <c r="L20" s="42"/>
    </row>
    <row r="21" s="1" customFormat="1" ht="6.96" customHeight="1">
      <c r="B21" s="42"/>
      <c r="I21" s="148"/>
      <c r="L21" s="42"/>
    </row>
    <row r="22" s="1" customFormat="1" ht="12" customHeight="1">
      <c r="B22" s="42"/>
      <c r="D22" s="146" t="s">
        <v>30</v>
      </c>
      <c r="I22" s="150" t="s">
        <v>25</v>
      </c>
      <c r="J22" s="135" t="s">
        <v>1</v>
      </c>
      <c r="L22" s="42"/>
    </row>
    <row r="23" s="1" customFormat="1" ht="18" customHeight="1">
      <c r="B23" s="42"/>
      <c r="E23" s="135" t="s">
        <v>31</v>
      </c>
      <c r="I23" s="150" t="s">
        <v>27</v>
      </c>
      <c r="J23" s="135" t="s">
        <v>1</v>
      </c>
      <c r="L23" s="42"/>
    </row>
    <row r="24" s="1" customFormat="1" ht="6.96" customHeight="1">
      <c r="B24" s="42"/>
      <c r="I24" s="148"/>
      <c r="L24" s="42"/>
    </row>
    <row r="25" s="1" customFormat="1" ht="12" customHeight="1">
      <c r="B25" s="42"/>
      <c r="D25" s="146" t="s">
        <v>33</v>
      </c>
      <c r="I25" s="150" t="s">
        <v>25</v>
      </c>
      <c r="J25" s="135" t="s">
        <v>1</v>
      </c>
      <c r="L25" s="42"/>
    </row>
    <row r="26" s="1" customFormat="1" ht="18" customHeight="1">
      <c r="B26" s="42"/>
      <c r="E26" s="135" t="s">
        <v>34</v>
      </c>
      <c r="I26" s="150" t="s">
        <v>27</v>
      </c>
      <c r="J26" s="135" t="s">
        <v>1</v>
      </c>
      <c r="L26" s="42"/>
    </row>
    <row r="27" s="1" customFormat="1" ht="6.96" customHeight="1">
      <c r="B27" s="42"/>
      <c r="I27" s="148"/>
      <c r="L27" s="42"/>
    </row>
    <row r="28" s="1" customFormat="1" ht="12" customHeight="1">
      <c r="B28" s="42"/>
      <c r="D28" s="146" t="s">
        <v>35</v>
      </c>
      <c r="I28" s="148"/>
      <c r="L28" s="42"/>
    </row>
    <row r="29" s="7" customFormat="1" ht="16.5" customHeight="1">
      <c r="B29" s="152"/>
      <c r="E29" s="153" t="s">
        <v>1</v>
      </c>
      <c r="F29" s="153"/>
      <c r="G29" s="153"/>
      <c r="H29" s="153"/>
      <c r="I29" s="154"/>
      <c r="L29" s="152"/>
    </row>
    <row r="30" s="1" customFormat="1" ht="6.96" customHeight="1">
      <c r="B30" s="42"/>
      <c r="I30" s="148"/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55"/>
      <c r="J31" s="77"/>
      <c r="K31" s="77"/>
      <c r="L31" s="42"/>
    </row>
    <row r="32" s="1" customFormat="1" ht="25.44" customHeight="1">
      <c r="B32" s="42"/>
      <c r="D32" s="156" t="s">
        <v>36</v>
      </c>
      <c r="I32" s="148"/>
      <c r="J32" s="157">
        <f>ROUND(J128, 2)</f>
        <v>0</v>
      </c>
      <c r="L32" s="42"/>
    </row>
    <row r="33" s="1" customFormat="1" ht="6.96" customHeight="1">
      <c r="B33" s="42"/>
      <c r="D33" s="77"/>
      <c r="E33" s="77"/>
      <c r="F33" s="77"/>
      <c r="G33" s="77"/>
      <c r="H33" s="77"/>
      <c r="I33" s="155"/>
      <c r="J33" s="77"/>
      <c r="K33" s="77"/>
      <c r="L33" s="42"/>
    </row>
    <row r="34" s="1" customFormat="1" ht="14.4" customHeight="1">
      <c r="B34" s="42"/>
      <c r="F34" s="158" t="s">
        <v>38</v>
      </c>
      <c r="I34" s="159" t="s">
        <v>37</v>
      </c>
      <c r="J34" s="158" t="s">
        <v>39</v>
      </c>
      <c r="L34" s="42"/>
    </row>
    <row r="35" s="1" customFormat="1" ht="14.4" customHeight="1">
      <c r="B35" s="42"/>
      <c r="D35" s="160" t="s">
        <v>40</v>
      </c>
      <c r="E35" s="146" t="s">
        <v>41</v>
      </c>
      <c r="F35" s="161">
        <f>ROUND((SUM(BE128:BE362)),  2)</f>
        <v>0</v>
      </c>
      <c r="I35" s="162">
        <v>0.20999999999999999</v>
      </c>
      <c r="J35" s="161">
        <f>ROUND(((SUM(BE128:BE362))*I35),  2)</f>
        <v>0</v>
      </c>
      <c r="L35" s="42"/>
    </row>
    <row r="36" s="1" customFormat="1" ht="14.4" customHeight="1">
      <c r="B36" s="42"/>
      <c r="E36" s="146" t="s">
        <v>42</v>
      </c>
      <c r="F36" s="161">
        <f>ROUND((SUM(BF128:BF362)),  2)</f>
        <v>0</v>
      </c>
      <c r="I36" s="162">
        <v>0.14999999999999999</v>
      </c>
      <c r="J36" s="161">
        <f>ROUND(((SUM(BF128:BF362))*I36),  2)</f>
        <v>0</v>
      </c>
      <c r="L36" s="42"/>
    </row>
    <row r="37" hidden="1" s="1" customFormat="1" ht="14.4" customHeight="1">
      <c r="B37" s="42"/>
      <c r="E37" s="146" t="s">
        <v>43</v>
      </c>
      <c r="F37" s="161">
        <f>ROUND((SUM(BG128:BG362)),  2)</f>
        <v>0</v>
      </c>
      <c r="I37" s="162">
        <v>0.20999999999999999</v>
      </c>
      <c r="J37" s="161">
        <f>0</f>
        <v>0</v>
      </c>
      <c r="L37" s="42"/>
    </row>
    <row r="38" hidden="1" s="1" customFormat="1" ht="14.4" customHeight="1">
      <c r="B38" s="42"/>
      <c r="E38" s="146" t="s">
        <v>44</v>
      </c>
      <c r="F38" s="161">
        <f>ROUND((SUM(BH128:BH362)),  2)</f>
        <v>0</v>
      </c>
      <c r="I38" s="162">
        <v>0.14999999999999999</v>
      </c>
      <c r="J38" s="161">
        <f>0</f>
        <v>0</v>
      </c>
      <c r="L38" s="42"/>
    </row>
    <row r="39" hidden="1" s="1" customFormat="1" ht="14.4" customHeight="1">
      <c r="B39" s="42"/>
      <c r="E39" s="146" t="s">
        <v>45</v>
      </c>
      <c r="F39" s="161">
        <f>ROUND((SUM(BI128:BI362)),  2)</f>
        <v>0</v>
      </c>
      <c r="I39" s="162">
        <v>0</v>
      </c>
      <c r="J39" s="161">
        <f>0</f>
        <v>0</v>
      </c>
      <c r="L39" s="42"/>
    </row>
    <row r="40" s="1" customFormat="1" ht="6.96" customHeight="1">
      <c r="B40" s="42"/>
      <c r="I40" s="148"/>
      <c r="L40" s="42"/>
    </row>
    <row r="41" s="1" customFormat="1" ht="25.44" customHeight="1">
      <c r="B41" s="42"/>
      <c r="C41" s="163"/>
      <c r="D41" s="164" t="s">
        <v>46</v>
      </c>
      <c r="E41" s="165"/>
      <c r="F41" s="165"/>
      <c r="G41" s="166" t="s">
        <v>47</v>
      </c>
      <c r="H41" s="167" t="s">
        <v>48</v>
      </c>
      <c r="I41" s="168"/>
      <c r="J41" s="169">
        <f>SUM(J32:J39)</f>
        <v>0</v>
      </c>
      <c r="K41" s="170"/>
      <c r="L41" s="42"/>
    </row>
    <row r="42" s="1" customFormat="1" ht="14.4" customHeight="1">
      <c r="B42" s="42"/>
      <c r="I42" s="148"/>
      <c r="L42" s="42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42"/>
      <c r="D50" s="171" t="s">
        <v>49</v>
      </c>
      <c r="E50" s="172"/>
      <c r="F50" s="172"/>
      <c r="G50" s="171" t="s">
        <v>50</v>
      </c>
      <c r="H50" s="172"/>
      <c r="I50" s="173"/>
      <c r="J50" s="172"/>
      <c r="K50" s="172"/>
      <c r="L50" s="4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42"/>
      <c r="D61" s="174" t="s">
        <v>51</v>
      </c>
      <c r="E61" s="175"/>
      <c r="F61" s="176" t="s">
        <v>52</v>
      </c>
      <c r="G61" s="174" t="s">
        <v>51</v>
      </c>
      <c r="H61" s="175"/>
      <c r="I61" s="177"/>
      <c r="J61" s="178" t="s">
        <v>52</v>
      </c>
      <c r="K61" s="175"/>
      <c r="L61" s="42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42"/>
      <c r="D65" s="171" t="s">
        <v>53</v>
      </c>
      <c r="E65" s="172"/>
      <c r="F65" s="172"/>
      <c r="G65" s="171" t="s">
        <v>54</v>
      </c>
      <c r="H65" s="172"/>
      <c r="I65" s="173"/>
      <c r="J65" s="172"/>
      <c r="K65" s="172"/>
      <c r="L65" s="42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42"/>
      <c r="D76" s="174" t="s">
        <v>51</v>
      </c>
      <c r="E76" s="175"/>
      <c r="F76" s="176" t="s">
        <v>52</v>
      </c>
      <c r="G76" s="174" t="s">
        <v>51</v>
      </c>
      <c r="H76" s="175"/>
      <c r="I76" s="177"/>
      <c r="J76" s="178" t="s">
        <v>52</v>
      </c>
      <c r="K76" s="175"/>
      <c r="L76" s="42"/>
    </row>
    <row r="77" s="1" customFormat="1" ht="14.4" customHeight="1">
      <c r="B77" s="179"/>
      <c r="C77" s="180"/>
      <c r="D77" s="180"/>
      <c r="E77" s="180"/>
      <c r="F77" s="180"/>
      <c r="G77" s="180"/>
      <c r="H77" s="180"/>
      <c r="I77" s="181"/>
      <c r="J77" s="180"/>
      <c r="K77" s="180"/>
      <c r="L77" s="42"/>
    </row>
    <row r="81" s="1" customFormat="1" ht="6.96" customHeight="1">
      <c r="B81" s="182"/>
      <c r="C81" s="183"/>
      <c r="D81" s="183"/>
      <c r="E81" s="183"/>
      <c r="F81" s="183"/>
      <c r="G81" s="183"/>
      <c r="H81" s="183"/>
      <c r="I81" s="184"/>
      <c r="J81" s="183"/>
      <c r="K81" s="183"/>
      <c r="L81" s="42"/>
    </row>
    <row r="82" s="1" customFormat="1" ht="24.96" customHeight="1">
      <c r="B82" s="37"/>
      <c r="C82" s="22" t="s">
        <v>102</v>
      </c>
      <c r="D82" s="38"/>
      <c r="E82" s="38"/>
      <c r="F82" s="38"/>
      <c r="G82" s="38"/>
      <c r="H82" s="38"/>
      <c r="I82" s="14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48"/>
      <c r="J83" s="38"/>
      <c r="K83" s="38"/>
      <c r="L83" s="42"/>
    </row>
    <row r="84" s="1" customFormat="1" ht="12" customHeight="1">
      <c r="B84" s="37"/>
      <c r="C84" s="31" t="s">
        <v>16</v>
      </c>
      <c r="D84" s="38"/>
      <c r="E84" s="38"/>
      <c r="F84" s="38"/>
      <c r="G84" s="38"/>
      <c r="H84" s="38"/>
      <c r="I84" s="148"/>
      <c r="J84" s="38"/>
      <c r="K84" s="38"/>
      <c r="L84" s="42"/>
    </row>
    <row r="85" s="1" customFormat="1" ht="16.5" customHeight="1">
      <c r="B85" s="37"/>
      <c r="C85" s="38"/>
      <c r="D85" s="38"/>
      <c r="E85" s="185" t="str">
        <f>E7</f>
        <v>Rychnov nad Kněžnou, Oprava chodníku v ulici Fáborského</v>
      </c>
      <c r="F85" s="31"/>
      <c r="G85" s="31"/>
      <c r="H85" s="31"/>
      <c r="I85" s="148"/>
      <c r="J85" s="38"/>
      <c r="K85" s="38"/>
      <c r="L85" s="42"/>
    </row>
    <row r="86" ht="12" customHeight="1">
      <c r="B86" s="20"/>
      <c r="C86" s="31" t="s">
        <v>98</v>
      </c>
      <c r="D86" s="21"/>
      <c r="E86" s="21"/>
      <c r="F86" s="21"/>
      <c r="G86" s="21"/>
      <c r="H86" s="21"/>
      <c r="I86" s="140"/>
      <c r="J86" s="21"/>
      <c r="K86" s="21"/>
      <c r="L86" s="19"/>
    </row>
    <row r="87" s="1" customFormat="1" ht="16.5" customHeight="1">
      <c r="B87" s="37"/>
      <c r="C87" s="38"/>
      <c r="D87" s="38"/>
      <c r="E87" s="185" t="s">
        <v>99</v>
      </c>
      <c r="F87" s="38"/>
      <c r="G87" s="38"/>
      <c r="H87" s="38"/>
      <c r="I87" s="148"/>
      <c r="J87" s="38"/>
      <c r="K87" s="38"/>
      <c r="L87" s="42"/>
    </row>
    <row r="88" s="1" customFormat="1" ht="12" customHeight="1">
      <c r="B88" s="37"/>
      <c r="C88" s="31" t="s">
        <v>100</v>
      </c>
      <c r="D88" s="38"/>
      <c r="E88" s="38"/>
      <c r="F88" s="38"/>
      <c r="G88" s="38"/>
      <c r="H88" s="38"/>
      <c r="I88" s="148"/>
      <c r="J88" s="38"/>
      <c r="K88" s="38"/>
      <c r="L88" s="42"/>
    </row>
    <row r="89" s="1" customFormat="1" ht="16.5" customHeight="1">
      <c r="B89" s="37"/>
      <c r="C89" s="38"/>
      <c r="D89" s="38"/>
      <c r="E89" s="70" t="str">
        <f>E11</f>
        <v>b - Návrh</v>
      </c>
      <c r="F89" s="38"/>
      <c r="G89" s="38"/>
      <c r="H89" s="38"/>
      <c r="I89" s="148"/>
      <c r="J89" s="38"/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48"/>
      <c r="J90" s="38"/>
      <c r="K90" s="38"/>
      <c r="L90" s="42"/>
    </row>
    <row r="91" s="1" customFormat="1" ht="12" customHeight="1">
      <c r="B91" s="37"/>
      <c r="C91" s="31" t="s">
        <v>20</v>
      </c>
      <c r="D91" s="38"/>
      <c r="E91" s="38"/>
      <c r="F91" s="26" t="str">
        <f>F14</f>
        <v>Rychnov nad Kněžnou</v>
      </c>
      <c r="G91" s="38"/>
      <c r="H91" s="38"/>
      <c r="I91" s="150" t="s">
        <v>22</v>
      </c>
      <c r="J91" s="73" t="str">
        <f>IF(J14="","",J14)</f>
        <v>12. 2. 2019</v>
      </c>
      <c r="K91" s="38"/>
      <c r="L91" s="42"/>
    </row>
    <row r="92" s="1" customFormat="1" ht="6.96" customHeight="1">
      <c r="B92" s="37"/>
      <c r="C92" s="38"/>
      <c r="D92" s="38"/>
      <c r="E92" s="38"/>
      <c r="F92" s="38"/>
      <c r="G92" s="38"/>
      <c r="H92" s="38"/>
      <c r="I92" s="148"/>
      <c r="J92" s="38"/>
      <c r="K92" s="38"/>
      <c r="L92" s="42"/>
    </row>
    <row r="93" s="1" customFormat="1" ht="27.9" customHeight="1">
      <c r="B93" s="37"/>
      <c r="C93" s="31" t="s">
        <v>24</v>
      </c>
      <c r="D93" s="38"/>
      <c r="E93" s="38"/>
      <c r="F93" s="26" t="str">
        <f>E17</f>
        <v xml:space="preserve"> </v>
      </c>
      <c r="G93" s="38"/>
      <c r="H93" s="38"/>
      <c r="I93" s="150" t="s">
        <v>30</v>
      </c>
      <c r="J93" s="35" t="str">
        <f>E23</f>
        <v>VIAPROJEKT s.r.o. HK</v>
      </c>
      <c r="K93" s="38"/>
      <c r="L93" s="42"/>
    </row>
    <row r="94" s="1" customFormat="1" ht="15.15" customHeight="1">
      <c r="B94" s="37"/>
      <c r="C94" s="31" t="s">
        <v>28</v>
      </c>
      <c r="D94" s="38"/>
      <c r="E94" s="38"/>
      <c r="F94" s="26" t="str">
        <f>IF(E20="","",E20)</f>
        <v>Vyplň údaj</v>
      </c>
      <c r="G94" s="38"/>
      <c r="H94" s="38"/>
      <c r="I94" s="150" t="s">
        <v>33</v>
      </c>
      <c r="J94" s="35" t="str">
        <f>E26</f>
        <v>B.Burešová</v>
      </c>
      <c r="K94" s="3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48"/>
      <c r="J95" s="38"/>
      <c r="K95" s="38"/>
      <c r="L95" s="42"/>
    </row>
    <row r="96" s="1" customFormat="1" ht="29.28" customHeight="1">
      <c r="B96" s="37"/>
      <c r="C96" s="186" t="s">
        <v>103</v>
      </c>
      <c r="D96" s="187"/>
      <c r="E96" s="187"/>
      <c r="F96" s="187"/>
      <c r="G96" s="187"/>
      <c r="H96" s="187"/>
      <c r="I96" s="188"/>
      <c r="J96" s="189" t="s">
        <v>104</v>
      </c>
      <c r="K96" s="187"/>
      <c r="L96" s="42"/>
    </row>
    <row r="97" s="1" customFormat="1" ht="10.32" customHeight="1">
      <c r="B97" s="37"/>
      <c r="C97" s="38"/>
      <c r="D97" s="38"/>
      <c r="E97" s="38"/>
      <c r="F97" s="38"/>
      <c r="G97" s="38"/>
      <c r="H97" s="38"/>
      <c r="I97" s="148"/>
      <c r="J97" s="38"/>
      <c r="K97" s="38"/>
      <c r="L97" s="42"/>
    </row>
    <row r="98" s="1" customFormat="1" ht="22.8" customHeight="1">
      <c r="B98" s="37"/>
      <c r="C98" s="190" t="s">
        <v>105</v>
      </c>
      <c r="D98" s="38"/>
      <c r="E98" s="38"/>
      <c r="F98" s="38"/>
      <c r="G98" s="38"/>
      <c r="H98" s="38"/>
      <c r="I98" s="148"/>
      <c r="J98" s="104">
        <f>J128</f>
        <v>0</v>
      </c>
      <c r="K98" s="38"/>
      <c r="L98" s="42"/>
      <c r="AU98" s="16" t="s">
        <v>106</v>
      </c>
    </row>
    <row r="99" s="8" customFormat="1" ht="24.96" customHeight="1">
      <c r="B99" s="191"/>
      <c r="C99" s="192"/>
      <c r="D99" s="193" t="s">
        <v>107</v>
      </c>
      <c r="E99" s="194"/>
      <c r="F99" s="194"/>
      <c r="G99" s="194"/>
      <c r="H99" s="194"/>
      <c r="I99" s="195"/>
      <c r="J99" s="196">
        <f>J129</f>
        <v>0</v>
      </c>
      <c r="K99" s="192"/>
      <c r="L99" s="197"/>
    </row>
    <row r="100" s="9" customFormat="1" ht="19.92" customHeight="1">
      <c r="B100" s="198"/>
      <c r="C100" s="127"/>
      <c r="D100" s="199" t="s">
        <v>108</v>
      </c>
      <c r="E100" s="200"/>
      <c r="F100" s="200"/>
      <c r="G100" s="200"/>
      <c r="H100" s="200"/>
      <c r="I100" s="201"/>
      <c r="J100" s="202">
        <f>J130</f>
        <v>0</v>
      </c>
      <c r="K100" s="127"/>
      <c r="L100" s="203"/>
    </row>
    <row r="101" s="9" customFormat="1" ht="19.92" customHeight="1">
      <c r="B101" s="198"/>
      <c r="C101" s="127"/>
      <c r="D101" s="199" t="s">
        <v>299</v>
      </c>
      <c r="E101" s="200"/>
      <c r="F101" s="200"/>
      <c r="G101" s="200"/>
      <c r="H101" s="200"/>
      <c r="I101" s="201"/>
      <c r="J101" s="202">
        <f>J215</f>
        <v>0</v>
      </c>
      <c r="K101" s="127"/>
      <c r="L101" s="203"/>
    </row>
    <row r="102" s="9" customFormat="1" ht="19.92" customHeight="1">
      <c r="B102" s="198"/>
      <c r="C102" s="127"/>
      <c r="D102" s="199" t="s">
        <v>109</v>
      </c>
      <c r="E102" s="200"/>
      <c r="F102" s="200"/>
      <c r="G102" s="200"/>
      <c r="H102" s="200"/>
      <c r="I102" s="201"/>
      <c r="J102" s="202">
        <f>J284</f>
        <v>0</v>
      </c>
      <c r="K102" s="127"/>
      <c r="L102" s="203"/>
    </row>
    <row r="103" s="9" customFormat="1" ht="19.92" customHeight="1">
      <c r="B103" s="198"/>
      <c r="C103" s="127"/>
      <c r="D103" s="199" t="s">
        <v>110</v>
      </c>
      <c r="E103" s="200"/>
      <c r="F103" s="200"/>
      <c r="G103" s="200"/>
      <c r="H103" s="200"/>
      <c r="I103" s="201"/>
      <c r="J103" s="202">
        <f>J333</f>
        <v>0</v>
      </c>
      <c r="K103" s="127"/>
      <c r="L103" s="203"/>
    </row>
    <row r="104" s="9" customFormat="1" ht="19.92" customHeight="1">
      <c r="B104" s="198"/>
      <c r="C104" s="127"/>
      <c r="D104" s="199" t="s">
        <v>111</v>
      </c>
      <c r="E104" s="200"/>
      <c r="F104" s="200"/>
      <c r="G104" s="200"/>
      <c r="H104" s="200"/>
      <c r="I104" s="201"/>
      <c r="J104" s="202">
        <f>J354</f>
        <v>0</v>
      </c>
      <c r="K104" s="127"/>
      <c r="L104" s="203"/>
    </row>
    <row r="105" s="8" customFormat="1" ht="24.96" customHeight="1">
      <c r="B105" s="191"/>
      <c r="C105" s="192"/>
      <c r="D105" s="193" t="s">
        <v>300</v>
      </c>
      <c r="E105" s="194"/>
      <c r="F105" s="194"/>
      <c r="G105" s="194"/>
      <c r="H105" s="194"/>
      <c r="I105" s="195"/>
      <c r="J105" s="196">
        <f>J357</f>
        <v>0</v>
      </c>
      <c r="K105" s="192"/>
      <c r="L105" s="197"/>
    </row>
    <row r="106" s="9" customFormat="1" ht="19.92" customHeight="1">
      <c r="B106" s="198"/>
      <c r="C106" s="127"/>
      <c r="D106" s="199" t="s">
        <v>301</v>
      </c>
      <c r="E106" s="200"/>
      <c r="F106" s="200"/>
      <c r="G106" s="200"/>
      <c r="H106" s="200"/>
      <c r="I106" s="201"/>
      <c r="J106" s="202">
        <f>J358</f>
        <v>0</v>
      </c>
      <c r="K106" s="127"/>
      <c r="L106" s="203"/>
    </row>
    <row r="107" s="1" customFormat="1" ht="21.84" customHeight="1">
      <c r="B107" s="37"/>
      <c r="C107" s="38"/>
      <c r="D107" s="38"/>
      <c r="E107" s="38"/>
      <c r="F107" s="38"/>
      <c r="G107" s="38"/>
      <c r="H107" s="38"/>
      <c r="I107" s="148"/>
      <c r="J107" s="38"/>
      <c r="K107" s="38"/>
      <c r="L107" s="42"/>
    </row>
    <row r="108" s="1" customFormat="1" ht="6.96" customHeight="1">
      <c r="B108" s="60"/>
      <c r="C108" s="61"/>
      <c r="D108" s="61"/>
      <c r="E108" s="61"/>
      <c r="F108" s="61"/>
      <c r="G108" s="61"/>
      <c r="H108" s="61"/>
      <c r="I108" s="181"/>
      <c r="J108" s="61"/>
      <c r="K108" s="61"/>
      <c r="L108" s="42"/>
    </row>
    <row r="112" s="1" customFormat="1" ht="6.96" customHeight="1">
      <c r="B112" s="62"/>
      <c r="C112" s="63"/>
      <c r="D112" s="63"/>
      <c r="E112" s="63"/>
      <c r="F112" s="63"/>
      <c r="G112" s="63"/>
      <c r="H112" s="63"/>
      <c r="I112" s="184"/>
      <c r="J112" s="63"/>
      <c r="K112" s="63"/>
      <c r="L112" s="42"/>
    </row>
    <row r="113" s="1" customFormat="1" ht="24.96" customHeight="1">
      <c r="B113" s="37"/>
      <c r="C113" s="22" t="s">
        <v>112</v>
      </c>
      <c r="D113" s="38"/>
      <c r="E113" s="38"/>
      <c r="F113" s="38"/>
      <c r="G113" s="38"/>
      <c r="H113" s="38"/>
      <c r="I113" s="148"/>
      <c r="J113" s="38"/>
      <c r="K113" s="38"/>
      <c r="L113" s="42"/>
    </row>
    <row r="114" s="1" customFormat="1" ht="6.96" customHeight="1">
      <c r="B114" s="37"/>
      <c r="C114" s="38"/>
      <c r="D114" s="38"/>
      <c r="E114" s="38"/>
      <c r="F114" s="38"/>
      <c r="G114" s="38"/>
      <c r="H114" s="38"/>
      <c r="I114" s="148"/>
      <c r="J114" s="38"/>
      <c r="K114" s="38"/>
      <c r="L114" s="42"/>
    </row>
    <row r="115" s="1" customFormat="1" ht="12" customHeight="1">
      <c r="B115" s="37"/>
      <c r="C115" s="31" t="s">
        <v>16</v>
      </c>
      <c r="D115" s="38"/>
      <c r="E115" s="38"/>
      <c r="F115" s="38"/>
      <c r="G115" s="38"/>
      <c r="H115" s="38"/>
      <c r="I115" s="148"/>
      <c r="J115" s="38"/>
      <c r="K115" s="38"/>
      <c r="L115" s="42"/>
    </row>
    <row r="116" s="1" customFormat="1" ht="16.5" customHeight="1">
      <c r="B116" s="37"/>
      <c r="C116" s="38"/>
      <c r="D116" s="38"/>
      <c r="E116" s="185" t="str">
        <f>E7</f>
        <v>Rychnov nad Kněžnou, Oprava chodníku v ulici Fáborského</v>
      </c>
      <c r="F116" s="31"/>
      <c r="G116" s="31"/>
      <c r="H116" s="31"/>
      <c r="I116" s="148"/>
      <c r="J116" s="38"/>
      <c r="K116" s="38"/>
      <c r="L116" s="42"/>
    </row>
    <row r="117" ht="12" customHeight="1">
      <c r="B117" s="20"/>
      <c r="C117" s="31" t="s">
        <v>98</v>
      </c>
      <c r="D117" s="21"/>
      <c r="E117" s="21"/>
      <c r="F117" s="21"/>
      <c r="G117" s="21"/>
      <c r="H117" s="21"/>
      <c r="I117" s="140"/>
      <c r="J117" s="21"/>
      <c r="K117" s="21"/>
      <c r="L117" s="19"/>
    </row>
    <row r="118" s="1" customFormat="1" ht="16.5" customHeight="1">
      <c r="B118" s="37"/>
      <c r="C118" s="38"/>
      <c r="D118" s="38"/>
      <c r="E118" s="185" t="s">
        <v>99</v>
      </c>
      <c r="F118" s="38"/>
      <c r="G118" s="38"/>
      <c r="H118" s="38"/>
      <c r="I118" s="148"/>
      <c r="J118" s="38"/>
      <c r="K118" s="38"/>
      <c r="L118" s="42"/>
    </row>
    <row r="119" s="1" customFormat="1" ht="12" customHeight="1">
      <c r="B119" s="37"/>
      <c r="C119" s="31" t="s">
        <v>100</v>
      </c>
      <c r="D119" s="38"/>
      <c r="E119" s="38"/>
      <c r="F119" s="38"/>
      <c r="G119" s="38"/>
      <c r="H119" s="38"/>
      <c r="I119" s="148"/>
      <c r="J119" s="38"/>
      <c r="K119" s="38"/>
      <c r="L119" s="42"/>
    </row>
    <row r="120" s="1" customFormat="1" ht="16.5" customHeight="1">
      <c r="B120" s="37"/>
      <c r="C120" s="38"/>
      <c r="D120" s="38"/>
      <c r="E120" s="70" t="str">
        <f>E11</f>
        <v>b - Návrh</v>
      </c>
      <c r="F120" s="38"/>
      <c r="G120" s="38"/>
      <c r="H120" s="38"/>
      <c r="I120" s="148"/>
      <c r="J120" s="38"/>
      <c r="K120" s="38"/>
      <c r="L120" s="42"/>
    </row>
    <row r="121" s="1" customFormat="1" ht="6.96" customHeight="1">
      <c r="B121" s="37"/>
      <c r="C121" s="38"/>
      <c r="D121" s="38"/>
      <c r="E121" s="38"/>
      <c r="F121" s="38"/>
      <c r="G121" s="38"/>
      <c r="H121" s="38"/>
      <c r="I121" s="148"/>
      <c r="J121" s="38"/>
      <c r="K121" s="38"/>
      <c r="L121" s="42"/>
    </row>
    <row r="122" s="1" customFormat="1" ht="12" customHeight="1">
      <c r="B122" s="37"/>
      <c r="C122" s="31" t="s">
        <v>20</v>
      </c>
      <c r="D122" s="38"/>
      <c r="E122" s="38"/>
      <c r="F122" s="26" t="str">
        <f>F14</f>
        <v>Rychnov nad Kněžnou</v>
      </c>
      <c r="G122" s="38"/>
      <c r="H122" s="38"/>
      <c r="I122" s="150" t="s">
        <v>22</v>
      </c>
      <c r="J122" s="73" t="str">
        <f>IF(J14="","",J14)</f>
        <v>12. 2. 2019</v>
      </c>
      <c r="K122" s="38"/>
      <c r="L122" s="42"/>
    </row>
    <row r="123" s="1" customFormat="1" ht="6.96" customHeight="1">
      <c r="B123" s="37"/>
      <c r="C123" s="38"/>
      <c r="D123" s="38"/>
      <c r="E123" s="38"/>
      <c r="F123" s="38"/>
      <c r="G123" s="38"/>
      <c r="H123" s="38"/>
      <c r="I123" s="148"/>
      <c r="J123" s="38"/>
      <c r="K123" s="38"/>
      <c r="L123" s="42"/>
    </row>
    <row r="124" s="1" customFormat="1" ht="27.9" customHeight="1">
      <c r="B124" s="37"/>
      <c r="C124" s="31" t="s">
        <v>24</v>
      </c>
      <c r="D124" s="38"/>
      <c r="E124" s="38"/>
      <c r="F124" s="26" t="str">
        <f>E17</f>
        <v xml:space="preserve"> </v>
      </c>
      <c r="G124" s="38"/>
      <c r="H124" s="38"/>
      <c r="I124" s="150" t="s">
        <v>30</v>
      </c>
      <c r="J124" s="35" t="str">
        <f>E23</f>
        <v>VIAPROJEKT s.r.o. HK</v>
      </c>
      <c r="K124" s="38"/>
      <c r="L124" s="42"/>
    </row>
    <row r="125" s="1" customFormat="1" ht="15.15" customHeight="1">
      <c r="B125" s="37"/>
      <c r="C125" s="31" t="s">
        <v>28</v>
      </c>
      <c r="D125" s="38"/>
      <c r="E125" s="38"/>
      <c r="F125" s="26" t="str">
        <f>IF(E20="","",E20)</f>
        <v>Vyplň údaj</v>
      </c>
      <c r="G125" s="38"/>
      <c r="H125" s="38"/>
      <c r="I125" s="150" t="s">
        <v>33</v>
      </c>
      <c r="J125" s="35" t="str">
        <f>E26</f>
        <v>B.Burešová</v>
      </c>
      <c r="K125" s="38"/>
      <c r="L125" s="42"/>
    </row>
    <row r="126" s="1" customFormat="1" ht="10.32" customHeight="1">
      <c r="B126" s="37"/>
      <c r="C126" s="38"/>
      <c r="D126" s="38"/>
      <c r="E126" s="38"/>
      <c r="F126" s="38"/>
      <c r="G126" s="38"/>
      <c r="H126" s="38"/>
      <c r="I126" s="148"/>
      <c r="J126" s="38"/>
      <c r="K126" s="38"/>
      <c r="L126" s="42"/>
    </row>
    <row r="127" s="10" customFormat="1" ht="29.28" customHeight="1">
      <c r="B127" s="204"/>
      <c r="C127" s="205" t="s">
        <v>113</v>
      </c>
      <c r="D127" s="206" t="s">
        <v>61</v>
      </c>
      <c r="E127" s="206" t="s">
        <v>57</v>
      </c>
      <c r="F127" s="206" t="s">
        <v>58</v>
      </c>
      <c r="G127" s="206" t="s">
        <v>114</v>
      </c>
      <c r="H127" s="206" t="s">
        <v>115</v>
      </c>
      <c r="I127" s="207" t="s">
        <v>116</v>
      </c>
      <c r="J127" s="206" t="s">
        <v>104</v>
      </c>
      <c r="K127" s="208" t="s">
        <v>117</v>
      </c>
      <c r="L127" s="209"/>
      <c r="M127" s="94" t="s">
        <v>1</v>
      </c>
      <c r="N127" s="95" t="s">
        <v>40</v>
      </c>
      <c r="O127" s="95" t="s">
        <v>118</v>
      </c>
      <c r="P127" s="95" t="s">
        <v>119</v>
      </c>
      <c r="Q127" s="95" t="s">
        <v>120</v>
      </c>
      <c r="R127" s="95" t="s">
        <v>121</v>
      </c>
      <c r="S127" s="95" t="s">
        <v>122</v>
      </c>
      <c r="T127" s="96" t="s">
        <v>123</v>
      </c>
    </row>
    <row r="128" s="1" customFormat="1" ht="22.8" customHeight="1">
      <c r="B128" s="37"/>
      <c r="C128" s="101" t="s">
        <v>124</v>
      </c>
      <c r="D128" s="38"/>
      <c r="E128" s="38"/>
      <c r="F128" s="38"/>
      <c r="G128" s="38"/>
      <c r="H128" s="38"/>
      <c r="I128" s="148"/>
      <c r="J128" s="210">
        <f>BK128</f>
        <v>0</v>
      </c>
      <c r="K128" s="38"/>
      <c r="L128" s="42"/>
      <c r="M128" s="97"/>
      <c r="N128" s="98"/>
      <c r="O128" s="98"/>
      <c r="P128" s="211">
        <f>P129+P357</f>
        <v>0</v>
      </c>
      <c r="Q128" s="98"/>
      <c r="R128" s="211">
        <f>R129+R357</f>
        <v>212.90105000000003</v>
      </c>
      <c r="S128" s="98"/>
      <c r="T128" s="212">
        <f>T129+T357</f>
        <v>95.939999999999998</v>
      </c>
      <c r="AT128" s="16" t="s">
        <v>75</v>
      </c>
      <c r="AU128" s="16" t="s">
        <v>106</v>
      </c>
      <c r="BK128" s="213">
        <f>BK129+BK357</f>
        <v>0</v>
      </c>
    </row>
    <row r="129" s="11" customFormat="1" ht="25.92" customHeight="1">
      <c r="B129" s="214"/>
      <c r="C129" s="215"/>
      <c r="D129" s="216" t="s">
        <v>75</v>
      </c>
      <c r="E129" s="217" t="s">
        <v>125</v>
      </c>
      <c r="F129" s="217" t="s">
        <v>126</v>
      </c>
      <c r="G129" s="215"/>
      <c r="H129" s="215"/>
      <c r="I129" s="218"/>
      <c r="J129" s="219">
        <f>BK129</f>
        <v>0</v>
      </c>
      <c r="K129" s="215"/>
      <c r="L129" s="220"/>
      <c r="M129" s="221"/>
      <c r="N129" s="222"/>
      <c r="O129" s="222"/>
      <c r="P129" s="223">
        <f>P130+P215+P284+P333+P354</f>
        <v>0</v>
      </c>
      <c r="Q129" s="222"/>
      <c r="R129" s="223">
        <f>R130+R215+R284+R333+R354</f>
        <v>212.83917000000002</v>
      </c>
      <c r="S129" s="222"/>
      <c r="T129" s="224">
        <f>T130+T215+T284+T333+T354</f>
        <v>95.939999999999998</v>
      </c>
      <c r="AR129" s="225" t="s">
        <v>83</v>
      </c>
      <c r="AT129" s="226" t="s">
        <v>75</v>
      </c>
      <c r="AU129" s="226" t="s">
        <v>76</v>
      </c>
      <c r="AY129" s="225" t="s">
        <v>127</v>
      </c>
      <c r="BK129" s="227">
        <f>BK130+BK215+BK284+BK333+BK354</f>
        <v>0</v>
      </c>
    </row>
    <row r="130" s="11" customFormat="1" ht="22.8" customHeight="1">
      <c r="B130" s="214"/>
      <c r="C130" s="215"/>
      <c r="D130" s="216" t="s">
        <v>75</v>
      </c>
      <c r="E130" s="228" t="s">
        <v>83</v>
      </c>
      <c r="F130" s="228" t="s">
        <v>128</v>
      </c>
      <c r="G130" s="215"/>
      <c r="H130" s="215"/>
      <c r="I130" s="218"/>
      <c r="J130" s="229">
        <f>BK130</f>
        <v>0</v>
      </c>
      <c r="K130" s="215"/>
      <c r="L130" s="220"/>
      <c r="M130" s="221"/>
      <c r="N130" s="222"/>
      <c r="O130" s="222"/>
      <c r="P130" s="223">
        <f>SUM(P131:P214)</f>
        <v>0</v>
      </c>
      <c r="Q130" s="222"/>
      <c r="R130" s="223">
        <f>SUM(R131:R214)</f>
        <v>0</v>
      </c>
      <c r="S130" s="222"/>
      <c r="T130" s="224">
        <f>SUM(T131:T214)</f>
        <v>89.379999999999995</v>
      </c>
      <c r="AR130" s="225" t="s">
        <v>83</v>
      </c>
      <c r="AT130" s="226" t="s">
        <v>75</v>
      </c>
      <c r="AU130" s="226" t="s">
        <v>83</v>
      </c>
      <c r="AY130" s="225" t="s">
        <v>127</v>
      </c>
      <c r="BK130" s="227">
        <f>SUM(BK131:BK214)</f>
        <v>0</v>
      </c>
    </row>
    <row r="131" s="1" customFormat="1" ht="24" customHeight="1">
      <c r="B131" s="37"/>
      <c r="C131" s="230" t="s">
        <v>83</v>
      </c>
      <c r="D131" s="230" t="s">
        <v>129</v>
      </c>
      <c r="E131" s="231" t="s">
        <v>302</v>
      </c>
      <c r="F131" s="232" t="s">
        <v>303</v>
      </c>
      <c r="G131" s="233" t="s">
        <v>132</v>
      </c>
      <c r="H131" s="234">
        <v>164</v>
      </c>
      <c r="I131" s="235"/>
      <c r="J131" s="236">
        <f>ROUND(I131*H131,2)</f>
        <v>0</v>
      </c>
      <c r="K131" s="232" t="s">
        <v>133</v>
      </c>
      <c r="L131" s="42"/>
      <c r="M131" s="237" t="s">
        <v>1</v>
      </c>
      <c r="N131" s="238" t="s">
        <v>41</v>
      </c>
      <c r="O131" s="85"/>
      <c r="P131" s="239">
        <f>O131*H131</f>
        <v>0</v>
      </c>
      <c r="Q131" s="239">
        <v>0</v>
      </c>
      <c r="R131" s="239">
        <f>Q131*H131</f>
        <v>0</v>
      </c>
      <c r="S131" s="239">
        <v>0.32500000000000001</v>
      </c>
      <c r="T131" s="240">
        <f>S131*H131</f>
        <v>53.300000000000004</v>
      </c>
      <c r="AR131" s="241" t="s">
        <v>134</v>
      </c>
      <c r="AT131" s="241" t="s">
        <v>129</v>
      </c>
      <c r="AU131" s="241" t="s">
        <v>85</v>
      </c>
      <c r="AY131" s="16" t="s">
        <v>127</v>
      </c>
      <c r="BE131" s="242">
        <f>IF(N131="základní",J131,0)</f>
        <v>0</v>
      </c>
      <c r="BF131" s="242">
        <f>IF(N131="snížená",J131,0)</f>
        <v>0</v>
      </c>
      <c r="BG131" s="242">
        <f>IF(N131="zákl. přenesená",J131,0)</f>
        <v>0</v>
      </c>
      <c r="BH131" s="242">
        <f>IF(N131="sníž. přenesená",J131,0)</f>
        <v>0</v>
      </c>
      <c r="BI131" s="242">
        <f>IF(N131="nulová",J131,0)</f>
        <v>0</v>
      </c>
      <c r="BJ131" s="16" t="s">
        <v>83</v>
      </c>
      <c r="BK131" s="242">
        <f>ROUND(I131*H131,2)</f>
        <v>0</v>
      </c>
      <c r="BL131" s="16" t="s">
        <v>134</v>
      </c>
      <c r="BM131" s="241" t="s">
        <v>304</v>
      </c>
    </row>
    <row r="132" s="12" customFormat="1">
      <c r="B132" s="243"/>
      <c r="C132" s="244"/>
      <c r="D132" s="245" t="s">
        <v>136</v>
      </c>
      <c r="E132" s="246" t="s">
        <v>1</v>
      </c>
      <c r="F132" s="247" t="s">
        <v>305</v>
      </c>
      <c r="G132" s="244"/>
      <c r="H132" s="246" t="s">
        <v>1</v>
      </c>
      <c r="I132" s="248"/>
      <c r="J132" s="244"/>
      <c r="K132" s="244"/>
      <c r="L132" s="249"/>
      <c r="M132" s="250"/>
      <c r="N132" s="251"/>
      <c r="O132" s="251"/>
      <c r="P132" s="251"/>
      <c r="Q132" s="251"/>
      <c r="R132" s="251"/>
      <c r="S132" s="251"/>
      <c r="T132" s="252"/>
      <c r="AT132" s="253" t="s">
        <v>136</v>
      </c>
      <c r="AU132" s="253" t="s">
        <v>85</v>
      </c>
      <c r="AV132" s="12" t="s">
        <v>83</v>
      </c>
      <c r="AW132" s="12" t="s">
        <v>32</v>
      </c>
      <c r="AX132" s="12" t="s">
        <v>76</v>
      </c>
      <c r="AY132" s="253" t="s">
        <v>127</v>
      </c>
    </row>
    <row r="133" s="13" customFormat="1">
      <c r="B133" s="254"/>
      <c r="C133" s="255"/>
      <c r="D133" s="245" t="s">
        <v>136</v>
      </c>
      <c r="E133" s="256" t="s">
        <v>1</v>
      </c>
      <c r="F133" s="257" t="s">
        <v>191</v>
      </c>
      <c r="G133" s="255"/>
      <c r="H133" s="258">
        <v>164</v>
      </c>
      <c r="I133" s="259"/>
      <c r="J133" s="255"/>
      <c r="K133" s="255"/>
      <c r="L133" s="260"/>
      <c r="M133" s="261"/>
      <c r="N133" s="262"/>
      <c r="O133" s="262"/>
      <c r="P133" s="262"/>
      <c r="Q133" s="262"/>
      <c r="R133" s="262"/>
      <c r="S133" s="262"/>
      <c r="T133" s="263"/>
      <c r="AT133" s="264" t="s">
        <v>136</v>
      </c>
      <c r="AU133" s="264" t="s">
        <v>85</v>
      </c>
      <c r="AV133" s="13" t="s">
        <v>85</v>
      </c>
      <c r="AW133" s="13" t="s">
        <v>32</v>
      </c>
      <c r="AX133" s="13" t="s">
        <v>76</v>
      </c>
      <c r="AY133" s="264" t="s">
        <v>127</v>
      </c>
    </row>
    <row r="134" s="14" customFormat="1">
      <c r="B134" s="265"/>
      <c r="C134" s="266"/>
      <c r="D134" s="245" t="s">
        <v>136</v>
      </c>
      <c r="E134" s="267" t="s">
        <v>1</v>
      </c>
      <c r="F134" s="268" t="s">
        <v>139</v>
      </c>
      <c r="G134" s="266"/>
      <c r="H134" s="269">
        <v>164</v>
      </c>
      <c r="I134" s="270"/>
      <c r="J134" s="266"/>
      <c r="K134" s="266"/>
      <c r="L134" s="271"/>
      <c r="M134" s="272"/>
      <c r="N134" s="273"/>
      <c r="O134" s="273"/>
      <c r="P134" s="273"/>
      <c r="Q134" s="273"/>
      <c r="R134" s="273"/>
      <c r="S134" s="273"/>
      <c r="T134" s="274"/>
      <c r="AT134" s="275" t="s">
        <v>136</v>
      </c>
      <c r="AU134" s="275" t="s">
        <v>85</v>
      </c>
      <c r="AV134" s="14" t="s">
        <v>134</v>
      </c>
      <c r="AW134" s="14" t="s">
        <v>32</v>
      </c>
      <c r="AX134" s="14" t="s">
        <v>83</v>
      </c>
      <c r="AY134" s="275" t="s">
        <v>127</v>
      </c>
    </row>
    <row r="135" s="1" customFormat="1" ht="24" customHeight="1">
      <c r="B135" s="37"/>
      <c r="C135" s="230" t="s">
        <v>85</v>
      </c>
      <c r="D135" s="230" t="s">
        <v>129</v>
      </c>
      <c r="E135" s="231" t="s">
        <v>306</v>
      </c>
      <c r="F135" s="232" t="s">
        <v>307</v>
      </c>
      <c r="G135" s="233" t="s">
        <v>132</v>
      </c>
      <c r="H135" s="234">
        <v>164</v>
      </c>
      <c r="I135" s="235"/>
      <c r="J135" s="236">
        <f>ROUND(I135*H135,2)</f>
        <v>0</v>
      </c>
      <c r="K135" s="232" t="s">
        <v>133</v>
      </c>
      <c r="L135" s="42"/>
      <c r="M135" s="237" t="s">
        <v>1</v>
      </c>
      <c r="N135" s="238" t="s">
        <v>41</v>
      </c>
      <c r="O135" s="85"/>
      <c r="P135" s="239">
        <f>O135*H135</f>
        <v>0</v>
      </c>
      <c r="Q135" s="239">
        <v>0</v>
      </c>
      <c r="R135" s="239">
        <f>Q135*H135</f>
        <v>0</v>
      </c>
      <c r="S135" s="239">
        <v>0.22</v>
      </c>
      <c r="T135" s="240">
        <f>S135*H135</f>
        <v>36.079999999999998</v>
      </c>
      <c r="AR135" s="241" t="s">
        <v>134</v>
      </c>
      <c r="AT135" s="241" t="s">
        <v>129</v>
      </c>
      <c r="AU135" s="241" t="s">
        <v>85</v>
      </c>
      <c r="AY135" s="16" t="s">
        <v>127</v>
      </c>
      <c r="BE135" s="242">
        <f>IF(N135="základní",J135,0)</f>
        <v>0</v>
      </c>
      <c r="BF135" s="242">
        <f>IF(N135="snížená",J135,0)</f>
        <v>0</v>
      </c>
      <c r="BG135" s="242">
        <f>IF(N135="zákl. přenesená",J135,0)</f>
        <v>0</v>
      </c>
      <c r="BH135" s="242">
        <f>IF(N135="sníž. přenesená",J135,0)</f>
        <v>0</v>
      </c>
      <c r="BI135" s="242">
        <f>IF(N135="nulová",J135,0)</f>
        <v>0</v>
      </c>
      <c r="BJ135" s="16" t="s">
        <v>83</v>
      </c>
      <c r="BK135" s="242">
        <f>ROUND(I135*H135,2)</f>
        <v>0</v>
      </c>
      <c r="BL135" s="16" t="s">
        <v>134</v>
      </c>
      <c r="BM135" s="241" t="s">
        <v>308</v>
      </c>
    </row>
    <row r="136" s="12" customFormat="1">
      <c r="B136" s="243"/>
      <c r="C136" s="244"/>
      <c r="D136" s="245" t="s">
        <v>136</v>
      </c>
      <c r="E136" s="246" t="s">
        <v>1</v>
      </c>
      <c r="F136" s="247" t="s">
        <v>309</v>
      </c>
      <c r="G136" s="244"/>
      <c r="H136" s="246" t="s">
        <v>1</v>
      </c>
      <c r="I136" s="248"/>
      <c r="J136" s="244"/>
      <c r="K136" s="244"/>
      <c r="L136" s="249"/>
      <c r="M136" s="250"/>
      <c r="N136" s="251"/>
      <c r="O136" s="251"/>
      <c r="P136" s="251"/>
      <c r="Q136" s="251"/>
      <c r="R136" s="251"/>
      <c r="S136" s="251"/>
      <c r="T136" s="252"/>
      <c r="AT136" s="253" t="s">
        <v>136</v>
      </c>
      <c r="AU136" s="253" t="s">
        <v>85</v>
      </c>
      <c r="AV136" s="12" t="s">
        <v>83</v>
      </c>
      <c r="AW136" s="12" t="s">
        <v>32</v>
      </c>
      <c r="AX136" s="12" t="s">
        <v>76</v>
      </c>
      <c r="AY136" s="253" t="s">
        <v>127</v>
      </c>
    </row>
    <row r="137" s="13" customFormat="1">
      <c r="B137" s="254"/>
      <c r="C137" s="255"/>
      <c r="D137" s="245" t="s">
        <v>136</v>
      </c>
      <c r="E137" s="256" t="s">
        <v>1</v>
      </c>
      <c r="F137" s="257" t="s">
        <v>191</v>
      </c>
      <c r="G137" s="255"/>
      <c r="H137" s="258">
        <v>164</v>
      </c>
      <c r="I137" s="259"/>
      <c r="J137" s="255"/>
      <c r="K137" s="255"/>
      <c r="L137" s="260"/>
      <c r="M137" s="261"/>
      <c r="N137" s="262"/>
      <c r="O137" s="262"/>
      <c r="P137" s="262"/>
      <c r="Q137" s="262"/>
      <c r="R137" s="262"/>
      <c r="S137" s="262"/>
      <c r="T137" s="263"/>
      <c r="AT137" s="264" t="s">
        <v>136</v>
      </c>
      <c r="AU137" s="264" t="s">
        <v>85</v>
      </c>
      <c r="AV137" s="13" t="s">
        <v>85</v>
      </c>
      <c r="AW137" s="13" t="s">
        <v>32</v>
      </c>
      <c r="AX137" s="13" t="s">
        <v>76</v>
      </c>
      <c r="AY137" s="264" t="s">
        <v>127</v>
      </c>
    </row>
    <row r="138" s="14" customFormat="1">
      <c r="B138" s="265"/>
      <c r="C138" s="266"/>
      <c r="D138" s="245" t="s">
        <v>136</v>
      </c>
      <c r="E138" s="267" t="s">
        <v>1</v>
      </c>
      <c r="F138" s="268" t="s">
        <v>139</v>
      </c>
      <c r="G138" s="266"/>
      <c r="H138" s="269">
        <v>164</v>
      </c>
      <c r="I138" s="270"/>
      <c r="J138" s="266"/>
      <c r="K138" s="266"/>
      <c r="L138" s="271"/>
      <c r="M138" s="272"/>
      <c r="N138" s="273"/>
      <c r="O138" s="273"/>
      <c r="P138" s="273"/>
      <c r="Q138" s="273"/>
      <c r="R138" s="273"/>
      <c r="S138" s="273"/>
      <c r="T138" s="274"/>
      <c r="AT138" s="275" t="s">
        <v>136</v>
      </c>
      <c r="AU138" s="275" t="s">
        <v>85</v>
      </c>
      <c r="AV138" s="14" t="s">
        <v>134</v>
      </c>
      <c r="AW138" s="14" t="s">
        <v>32</v>
      </c>
      <c r="AX138" s="14" t="s">
        <v>83</v>
      </c>
      <c r="AY138" s="275" t="s">
        <v>127</v>
      </c>
    </row>
    <row r="139" s="1" customFormat="1" ht="24" customHeight="1">
      <c r="B139" s="37"/>
      <c r="C139" s="230" t="s">
        <v>145</v>
      </c>
      <c r="D139" s="230" t="s">
        <v>129</v>
      </c>
      <c r="E139" s="231" t="s">
        <v>310</v>
      </c>
      <c r="F139" s="232" t="s">
        <v>311</v>
      </c>
      <c r="G139" s="233" t="s">
        <v>312</v>
      </c>
      <c r="H139" s="234">
        <v>130</v>
      </c>
      <c r="I139" s="235"/>
      <c r="J139" s="236">
        <f>ROUND(I139*H139,2)</f>
        <v>0</v>
      </c>
      <c r="K139" s="232" t="s">
        <v>133</v>
      </c>
      <c r="L139" s="42"/>
      <c r="M139" s="237" t="s">
        <v>1</v>
      </c>
      <c r="N139" s="238" t="s">
        <v>41</v>
      </c>
      <c r="O139" s="85"/>
      <c r="P139" s="239">
        <f>O139*H139</f>
        <v>0</v>
      </c>
      <c r="Q139" s="239">
        <v>0</v>
      </c>
      <c r="R139" s="239">
        <f>Q139*H139</f>
        <v>0</v>
      </c>
      <c r="S139" s="239">
        <v>0</v>
      </c>
      <c r="T139" s="240">
        <f>S139*H139</f>
        <v>0</v>
      </c>
      <c r="AR139" s="241" t="s">
        <v>134</v>
      </c>
      <c r="AT139" s="241" t="s">
        <v>129</v>
      </c>
      <c r="AU139" s="241" t="s">
        <v>85</v>
      </c>
      <c r="AY139" s="16" t="s">
        <v>127</v>
      </c>
      <c r="BE139" s="242">
        <f>IF(N139="základní",J139,0)</f>
        <v>0</v>
      </c>
      <c r="BF139" s="242">
        <f>IF(N139="snížená",J139,0)</f>
        <v>0</v>
      </c>
      <c r="BG139" s="242">
        <f>IF(N139="zákl. přenesená",J139,0)</f>
        <v>0</v>
      </c>
      <c r="BH139" s="242">
        <f>IF(N139="sníž. přenesená",J139,0)</f>
        <v>0</v>
      </c>
      <c r="BI139" s="242">
        <f>IF(N139="nulová",J139,0)</f>
        <v>0</v>
      </c>
      <c r="BJ139" s="16" t="s">
        <v>83</v>
      </c>
      <c r="BK139" s="242">
        <f>ROUND(I139*H139,2)</f>
        <v>0</v>
      </c>
      <c r="BL139" s="16" t="s">
        <v>134</v>
      </c>
      <c r="BM139" s="241" t="s">
        <v>313</v>
      </c>
    </row>
    <row r="140" s="12" customFormat="1">
      <c r="B140" s="243"/>
      <c r="C140" s="244"/>
      <c r="D140" s="245" t="s">
        <v>136</v>
      </c>
      <c r="E140" s="246" t="s">
        <v>1</v>
      </c>
      <c r="F140" s="247" t="s">
        <v>314</v>
      </c>
      <c r="G140" s="244"/>
      <c r="H140" s="246" t="s">
        <v>1</v>
      </c>
      <c r="I140" s="248"/>
      <c r="J140" s="244"/>
      <c r="K140" s="244"/>
      <c r="L140" s="249"/>
      <c r="M140" s="250"/>
      <c r="N140" s="251"/>
      <c r="O140" s="251"/>
      <c r="P140" s="251"/>
      <c r="Q140" s="251"/>
      <c r="R140" s="251"/>
      <c r="S140" s="251"/>
      <c r="T140" s="252"/>
      <c r="AT140" s="253" t="s">
        <v>136</v>
      </c>
      <c r="AU140" s="253" t="s">
        <v>85</v>
      </c>
      <c r="AV140" s="12" t="s">
        <v>83</v>
      </c>
      <c r="AW140" s="12" t="s">
        <v>32</v>
      </c>
      <c r="AX140" s="12" t="s">
        <v>76</v>
      </c>
      <c r="AY140" s="253" t="s">
        <v>127</v>
      </c>
    </row>
    <row r="141" s="13" customFormat="1">
      <c r="B141" s="254"/>
      <c r="C141" s="255"/>
      <c r="D141" s="245" t="s">
        <v>136</v>
      </c>
      <c r="E141" s="256" t="s">
        <v>1</v>
      </c>
      <c r="F141" s="257" t="s">
        <v>315</v>
      </c>
      <c r="G141" s="255"/>
      <c r="H141" s="258">
        <v>130</v>
      </c>
      <c r="I141" s="259"/>
      <c r="J141" s="255"/>
      <c r="K141" s="255"/>
      <c r="L141" s="260"/>
      <c r="M141" s="261"/>
      <c r="N141" s="262"/>
      <c r="O141" s="262"/>
      <c r="P141" s="262"/>
      <c r="Q141" s="262"/>
      <c r="R141" s="262"/>
      <c r="S141" s="262"/>
      <c r="T141" s="263"/>
      <c r="AT141" s="264" t="s">
        <v>136</v>
      </c>
      <c r="AU141" s="264" t="s">
        <v>85</v>
      </c>
      <c r="AV141" s="13" t="s">
        <v>85</v>
      </c>
      <c r="AW141" s="13" t="s">
        <v>32</v>
      </c>
      <c r="AX141" s="13" t="s">
        <v>76</v>
      </c>
      <c r="AY141" s="264" t="s">
        <v>127</v>
      </c>
    </row>
    <row r="142" s="14" customFormat="1">
      <c r="B142" s="265"/>
      <c r="C142" s="266"/>
      <c r="D142" s="245" t="s">
        <v>136</v>
      </c>
      <c r="E142" s="267" t="s">
        <v>1</v>
      </c>
      <c r="F142" s="268" t="s">
        <v>139</v>
      </c>
      <c r="G142" s="266"/>
      <c r="H142" s="269">
        <v>130</v>
      </c>
      <c r="I142" s="270"/>
      <c r="J142" s="266"/>
      <c r="K142" s="266"/>
      <c r="L142" s="271"/>
      <c r="M142" s="272"/>
      <c r="N142" s="273"/>
      <c r="O142" s="273"/>
      <c r="P142" s="273"/>
      <c r="Q142" s="273"/>
      <c r="R142" s="273"/>
      <c r="S142" s="273"/>
      <c r="T142" s="274"/>
      <c r="AT142" s="275" t="s">
        <v>136</v>
      </c>
      <c r="AU142" s="275" t="s">
        <v>85</v>
      </c>
      <c r="AV142" s="14" t="s">
        <v>134</v>
      </c>
      <c r="AW142" s="14" t="s">
        <v>32</v>
      </c>
      <c r="AX142" s="14" t="s">
        <v>83</v>
      </c>
      <c r="AY142" s="275" t="s">
        <v>127</v>
      </c>
    </row>
    <row r="143" s="1" customFormat="1" ht="24" customHeight="1">
      <c r="B143" s="37"/>
      <c r="C143" s="230" t="s">
        <v>134</v>
      </c>
      <c r="D143" s="230" t="s">
        <v>129</v>
      </c>
      <c r="E143" s="231" t="s">
        <v>316</v>
      </c>
      <c r="F143" s="232" t="s">
        <v>317</v>
      </c>
      <c r="G143" s="233" t="s">
        <v>312</v>
      </c>
      <c r="H143" s="234">
        <v>13</v>
      </c>
      <c r="I143" s="235"/>
      <c r="J143" s="236">
        <f>ROUND(I143*H143,2)</f>
        <v>0</v>
      </c>
      <c r="K143" s="232" t="s">
        <v>133</v>
      </c>
      <c r="L143" s="42"/>
      <c r="M143" s="237" t="s">
        <v>1</v>
      </c>
      <c r="N143" s="238" t="s">
        <v>41</v>
      </c>
      <c r="O143" s="85"/>
      <c r="P143" s="239">
        <f>O143*H143</f>
        <v>0</v>
      </c>
      <c r="Q143" s="239">
        <v>0</v>
      </c>
      <c r="R143" s="239">
        <f>Q143*H143</f>
        <v>0</v>
      </c>
      <c r="S143" s="239">
        <v>0</v>
      </c>
      <c r="T143" s="240">
        <f>S143*H143</f>
        <v>0</v>
      </c>
      <c r="AR143" s="241" t="s">
        <v>134</v>
      </c>
      <c r="AT143" s="241" t="s">
        <v>129</v>
      </c>
      <c r="AU143" s="241" t="s">
        <v>85</v>
      </c>
      <c r="AY143" s="16" t="s">
        <v>127</v>
      </c>
      <c r="BE143" s="242">
        <f>IF(N143="základní",J143,0)</f>
        <v>0</v>
      </c>
      <c r="BF143" s="242">
        <f>IF(N143="snížená",J143,0)</f>
        <v>0</v>
      </c>
      <c r="BG143" s="242">
        <f>IF(N143="zákl. přenesená",J143,0)</f>
        <v>0</v>
      </c>
      <c r="BH143" s="242">
        <f>IF(N143="sníž. přenesená",J143,0)</f>
        <v>0</v>
      </c>
      <c r="BI143" s="242">
        <f>IF(N143="nulová",J143,0)</f>
        <v>0</v>
      </c>
      <c r="BJ143" s="16" t="s">
        <v>83</v>
      </c>
      <c r="BK143" s="242">
        <f>ROUND(I143*H143,2)</f>
        <v>0</v>
      </c>
      <c r="BL143" s="16" t="s">
        <v>134</v>
      </c>
      <c r="BM143" s="241" t="s">
        <v>318</v>
      </c>
    </row>
    <row r="144" s="12" customFormat="1">
      <c r="B144" s="243"/>
      <c r="C144" s="244"/>
      <c r="D144" s="245" t="s">
        <v>136</v>
      </c>
      <c r="E144" s="246" t="s">
        <v>1</v>
      </c>
      <c r="F144" s="247" t="s">
        <v>319</v>
      </c>
      <c r="G144" s="244"/>
      <c r="H144" s="246" t="s">
        <v>1</v>
      </c>
      <c r="I144" s="248"/>
      <c r="J144" s="244"/>
      <c r="K144" s="244"/>
      <c r="L144" s="249"/>
      <c r="M144" s="250"/>
      <c r="N144" s="251"/>
      <c r="O144" s="251"/>
      <c r="P144" s="251"/>
      <c r="Q144" s="251"/>
      <c r="R144" s="251"/>
      <c r="S144" s="251"/>
      <c r="T144" s="252"/>
      <c r="AT144" s="253" t="s">
        <v>136</v>
      </c>
      <c r="AU144" s="253" t="s">
        <v>85</v>
      </c>
      <c r="AV144" s="12" t="s">
        <v>83</v>
      </c>
      <c r="AW144" s="12" t="s">
        <v>32</v>
      </c>
      <c r="AX144" s="12" t="s">
        <v>76</v>
      </c>
      <c r="AY144" s="253" t="s">
        <v>127</v>
      </c>
    </row>
    <row r="145" s="13" customFormat="1">
      <c r="B145" s="254"/>
      <c r="C145" s="255"/>
      <c r="D145" s="245" t="s">
        <v>136</v>
      </c>
      <c r="E145" s="256" t="s">
        <v>1</v>
      </c>
      <c r="F145" s="257" t="s">
        <v>320</v>
      </c>
      <c r="G145" s="255"/>
      <c r="H145" s="258">
        <v>13</v>
      </c>
      <c r="I145" s="259"/>
      <c r="J145" s="255"/>
      <c r="K145" s="255"/>
      <c r="L145" s="260"/>
      <c r="M145" s="261"/>
      <c r="N145" s="262"/>
      <c r="O145" s="262"/>
      <c r="P145" s="262"/>
      <c r="Q145" s="262"/>
      <c r="R145" s="262"/>
      <c r="S145" s="262"/>
      <c r="T145" s="263"/>
      <c r="AT145" s="264" t="s">
        <v>136</v>
      </c>
      <c r="AU145" s="264" t="s">
        <v>85</v>
      </c>
      <c r="AV145" s="13" t="s">
        <v>85</v>
      </c>
      <c r="AW145" s="13" t="s">
        <v>32</v>
      </c>
      <c r="AX145" s="13" t="s">
        <v>76</v>
      </c>
      <c r="AY145" s="264" t="s">
        <v>127</v>
      </c>
    </row>
    <row r="146" s="14" customFormat="1">
      <c r="B146" s="265"/>
      <c r="C146" s="266"/>
      <c r="D146" s="245" t="s">
        <v>136</v>
      </c>
      <c r="E146" s="267" t="s">
        <v>1</v>
      </c>
      <c r="F146" s="268" t="s">
        <v>139</v>
      </c>
      <c r="G146" s="266"/>
      <c r="H146" s="269">
        <v>13</v>
      </c>
      <c r="I146" s="270"/>
      <c r="J146" s="266"/>
      <c r="K146" s="266"/>
      <c r="L146" s="271"/>
      <c r="M146" s="272"/>
      <c r="N146" s="273"/>
      <c r="O146" s="273"/>
      <c r="P146" s="273"/>
      <c r="Q146" s="273"/>
      <c r="R146" s="273"/>
      <c r="S146" s="273"/>
      <c r="T146" s="274"/>
      <c r="AT146" s="275" t="s">
        <v>136</v>
      </c>
      <c r="AU146" s="275" t="s">
        <v>85</v>
      </c>
      <c r="AV146" s="14" t="s">
        <v>134</v>
      </c>
      <c r="AW146" s="14" t="s">
        <v>32</v>
      </c>
      <c r="AX146" s="14" t="s">
        <v>83</v>
      </c>
      <c r="AY146" s="275" t="s">
        <v>127</v>
      </c>
    </row>
    <row r="147" s="1" customFormat="1" ht="24" customHeight="1">
      <c r="B147" s="37"/>
      <c r="C147" s="230" t="s">
        <v>155</v>
      </c>
      <c r="D147" s="230" t="s">
        <v>129</v>
      </c>
      <c r="E147" s="231" t="s">
        <v>321</v>
      </c>
      <c r="F147" s="232" t="s">
        <v>322</v>
      </c>
      <c r="G147" s="233" t="s">
        <v>312</v>
      </c>
      <c r="H147" s="234">
        <v>1</v>
      </c>
      <c r="I147" s="235"/>
      <c r="J147" s="236">
        <f>ROUND(I147*H147,2)</f>
        <v>0</v>
      </c>
      <c r="K147" s="232" t="s">
        <v>133</v>
      </c>
      <c r="L147" s="42"/>
      <c r="M147" s="237" t="s">
        <v>1</v>
      </c>
      <c r="N147" s="238" t="s">
        <v>41</v>
      </c>
      <c r="O147" s="85"/>
      <c r="P147" s="239">
        <f>O147*H147</f>
        <v>0</v>
      </c>
      <c r="Q147" s="239">
        <v>0</v>
      </c>
      <c r="R147" s="239">
        <f>Q147*H147</f>
        <v>0</v>
      </c>
      <c r="S147" s="239">
        <v>0</v>
      </c>
      <c r="T147" s="240">
        <f>S147*H147</f>
        <v>0</v>
      </c>
      <c r="AR147" s="241" t="s">
        <v>134</v>
      </c>
      <c r="AT147" s="241" t="s">
        <v>129</v>
      </c>
      <c r="AU147" s="241" t="s">
        <v>85</v>
      </c>
      <c r="AY147" s="16" t="s">
        <v>127</v>
      </c>
      <c r="BE147" s="242">
        <f>IF(N147="základní",J147,0)</f>
        <v>0</v>
      </c>
      <c r="BF147" s="242">
        <f>IF(N147="snížená",J147,0)</f>
        <v>0</v>
      </c>
      <c r="BG147" s="242">
        <f>IF(N147="zákl. přenesená",J147,0)</f>
        <v>0</v>
      </c>
      <c r="BH147" s="242">
        <f>IF(N147="sníž. přenesená",J147,0)</f>
        <v>0</v>
      </c>
      <c r="BI147" s="242">
        <f>IF(N147="nulová",J147,0)</f>
        <v>0</v>
      </c>
      <c r="BJ147" s="16" t="s">
        <v>83</v>
      </c>
      <c r="BK147" s="242">
        <f>ROUND(I147*H147,2)</f>
        <v>0</v>
      </c>
      <c r="BL147" s="16" t="s">
        <v>134</v>
      </c>
      <c r="BM147" s="241" t="s">
        <v>323</v>
      </c>
    </row>
    <row r="148" s="12" customFormat="1">
      <c r="B148" s="243"/>
      <c r="C148" s="244"/>
      <c r="D148" s="245" t="s">
        <v>136</v>
      </c>
      <c r="E148" s="246" t="s">
        <v>1</v>
      </c>
      <c r="F148" s="247" t="s">
        <v>324</v>
      </c>
      <c r="G148" s="244"/>
      <c r="H148" s="246" t="s">
        <v>1</v>
      </c>
      <c r="I148" s="248"/>
      <c r="J148" s="244"/>
      <c r="K148" s="244"/>
      <c r="L148" s="249"/>
      <c r="M148" s="250"/>
      <c r="N148" s="251"/>
      <c r="O148" s="251"/>
      <c r="P148" s="251"/>
      <c r="Q148" s="251"/>
      <c r="R148" s="251"/>
      <c r="S148" s="251"/>
      <c r="T148" s="252"/>
      <c r="AT148" s="253" t="s">
        <v>136</v>
      </c>
      <c r="AU148" s="253" t="s">
        <v>85</v>
      </c>
      <c r="AV148" s="12" t="s">
        <v>83</v>
      </c>
      <c r="AW148" s="12" t="s">
        <v>32</v>
      </c>
      <c r="AX148" s="12" t="s">
        <v>76</v>
      </c>
      <c r="AY148" s="253" t="s">
        <v>127</v>
      </c>
    </row>
    <row r="149" s="13" customFormat="1">
      <c r="B149" s="254"/>
      <c r="C149" s="255"/>
      <c r="D149" s="245" t="s">
        <v>136</v>
      </c>
      <c r="E149" s="256" t="s">
        <v>1</v>
      </c>
      <c r="F149" s="257" t="s">
        <v>83</v>
      </c>
      <c r="G149" s="255"/>
      <c r="H149" s="258">
        <v>1</v>
      </c>
      <c r="I149" s="259"/>
      <c r="J149" s="255"/>
      <c r="K149" s="255"/>
      <c r="L149" s="260"/>
      <c r="M149" s="261"/>
      <c r="N149" s="262"/>
      <c r="O149" s="262"/>
      <c r="P149" s="262"/>
      <c r="Q149" s="262"/>
      <c r="R149" s="262"/>
      <c r="S149" s="262"/>
      <c r="T149" s="263"/>
      <c r="AT149" s="264" t="s">
        <v>136</v>
      </c>
      <c r="AU149" s="264" t="s">
        <v>85</v>
      </c>
      <c r="AV149" s="13" t="s">
        <v>85</v>
      </c>
      <c r="AW149" s="13" t="s">
        <v>32</v>
      </c>
      <c r="AX149" s="13" t="s">
        <v>76</v>
      </c>
      <c r="AY149" s="264" t="s">
        <v>127</v>
      </c>
    </row>
    <row r="150" s="14" customFormat="1">
      <c r="B150" s="265"/>
      <c r="C150" s="266"/>
      <c r="D150" s="245" t="s">
        <v>136</v>
      </c>
      <c r="E150" s="267" t="s">
        <v>1</v>
      </c>
      <c r="F150" s="268" t="s">
        <v>139</v>
      </c>
      <c r="G150" s="266"/>
      <c r="H150" s="269">
        <v>1</v>
      </c>
      <c r="I150" s="270"/>
      <c r="J150" s="266"/>
      <c r="K150" s="266"/>
      <c r="L150" s="271"/>
      <c r="M150" s="272"/>
      <c r="N150" s="273"/>
      <c r="O150" s="273"/>
      <c r="P150" s="273"/>
      <c r="Q150" s="273"/>
      <c r="R150" s="273"/>
      <c r="S150" s="273"/>
      <c r="T150" s="274"/>
      <c r="AT150" s="275" t="s">
        <v>136</v>
      </c>
      <c r="AU150" s="275" t="s">
        <v>85</v>
      </c>
      <c r="AV150" s="14" t="s">
        <v>134</v>
      </c>
      <c r="AW150" s="14" t="s">
        <v>32</v>
      </c>
      <c r="AX150" s="14" t="s">
        <v>83</v>
      </c>
      <c r="AY150" s="275" t="s">
        <v>127</v>
      </c>
    </row>
    <row r="151" s="1" customFormat="1" ht="24" customHeight="1">
      <c r="B151" s="37"/>
      <c r="C151" s="230" t="s">
        <v>160</v>
      </c>
      <c r="D151" s="230" t="s">
        <v>129</v>
      </c>
      <c r="E151" s="231" t="s">
        <v>321</v>
      </c>
      <c r="F151" s="232" t="s">
        <v>322</v>
      </c>
      <c r="G151" s="233" t="s">
        <v>312</v>
      </c>
      <c r="H151" s="234">
        <v>26</v>
      </c>
      <c r="I151" s="235"/>
      <c r="J151" s="236">
        <f>ROUND(I151*H151,2)</f>
        <v>0</v>
      </c>
      <c r="K151" s="232" t="s">
        <v>133</v>
      </c>
      <c r="L151" s="42"/>
      <c r="M151" s="237" t="s">
        <v>1</v>
      </c>
      <c r="N151" s="238" t="s">
        <v>41</v>
      </c>
      <c r="O151" s="85"/>
      <c r="P151" s="239">
        <f>O151*H151</f>
        <v>0</v>
      </c>
      <c r="Q151" s="239">
        <v>0</v>
      </c>
      <c r="R151" s="239">
        <f>Q151*H151</f>
        <v>0</v>
      </c>
      <c r="S151" s="239">
        <v>0</v>
      </c>
      <c r="T151" s="240">
        <f>S151*H151</f>
        <v>0</v>
      </c>
      <c r="AR151" s="241" t="s">
        <v>134</v>
      </c>
      <c r="AT151" s="241" t="s">
        <v>129</v>
      </c>
      <c r="AU151" s="241" t="s">
        <v>85</v>
      </c>
      <c r="AY151" s="16" t="s">
        <v>127</v>
      </c>
      <c r="BE151" s="242">
        <f>IF(N151="základní",J151,0)</f>
        <v>0</v>
      </c>
      <c r="BF151" s="242">
        <f>IF(N151="snížená",J151,0)</f>
        <v>0</v>
      </c>
      <c r="BG151" s="242">
        <f>IF(N151="zákl. přenesená",J151,0)</f>
        <v>0</v>
      </c>
      <c r="BH151" s="242">
        <f>IF(N151="sníž. přenesená",J151,0)</f>
        <v>0</v>
      </c>
      <c r="BI151" s="242">
        <f>IF(N151="nulová",J151,0)</f>
        <v>0</v>
      </c>
      <c r="BJ151" s="16" t="s">
        <v>83</v>
      </c>
      <c r="BK151" s="242">
        <f>ROUND(I151*H151,2)</f>
        <v>0</v>
      </c>
      <c r="BL151" s="16" t="s">
        <v>134</v>
      </c>
      <c r="BM151" s="241" t="s">
        <v>325</v>
      </c>
    </row>
    <row r="152" s="12" customFormat="1">
      <c r="B152" s="243"/>
      <c r="C152" s="244"/>
      <c r="D152" s="245" t="s">
        <v>136</v>
      </c>
      <c r="E152" s="246" t="s">
        <v>1</v>
      </c>
      <c r="F152" s="247" t="s">
        <v>326</v>
      </c>
      <c r="G152" s="244"/>
      <c r="H152" s="246" t="s">
        <v>1</v>
      </c>
      <c r="I152" s="248"/>
      <c r="J152" s="244"/>
      <c r="K152" s="244"/>
      <c r="L152" s="249"/>
      <c r="M152" s="250"/>
      <c r="N152" s="251"/>
      <c r="O152" s="251"/>
      <c r="P152" s="251"/>
      <c r="Q152" s="251"/>
      <c r="R152" s="251"/>
      <c r="S152" s="251"/>
      <c r="T152" s="252"/>
      <c r="AT152" s="253" t="s">
        <v>136</v>
      </c>
      <c r="AU152" s="253" t="s">
        <v>85</v>
      </c>
      <c r="AV152" s="12" t="s">
        <v>83</v>
      </c>
      <c r="AW152" s="12" t="s">
        <v>32</v>
      </c>
      <c r="AX152" s="12" t="s">
        <v>76</v>
      </c>
      <c r="AY152" s="253" t="s">
        <v>127</v>
      </c>
    </row>
    <row r="153" s="13" customFormat="1">
      <c r="B153" s="254"/>
      <c r="C153" s="255"/>
      <c r="D153" s="245" t="s">
        <v>136</v>
      </c>
      <c r="E153" s="256" t="s">
        <v>1</v>
      </c>
      <c r="F153" s="257" t="s">
        <v>327</v>
      </c>
      <c r="G153" s="255"/>
      <c r="H153" s="258">
        <v>26</v>
      </c>
      <c r="I153" s="259"/>
      <c r="J153" s="255"/>
      <c r="K153" s="255"/>
      <c r="L153" s="260"/>
      <c r="M153" s="261"/>
      <c r="N153" s="262"/>
      <c r="O153" s="262"/>
      <c r="P153" s="262"/>
      <c r="Q153" s="262"/>
      <c r="R153" s="262"/>
      <c r="S153" s="262"/>
      <c r="T153" s="263"/>
      <c r="AT153" s="264" t="s">
        <v>136</v>
      </c>
      <c r="AU153" s="264" t="s">
        <v>85</v>
      </c>
      <c r="AV153" s="13" t="s">
        <v>85</v>
      </c>
      <c r="AW153" s="13" t="s">
        <v>32</v>
      </c>
      <c r="AX153" s="13" t="s">
        <v>76</v>
      </c>
      <c r="AY153" s="264" t="s">
        <v>127</v>
      </c>
    </row>
    <row r="154" s="14" customFormat="1">
      <c r="B154" s="265"/>
      <c r="C154" s="266"/>
      <c r="D154" s="245" t="s">
        <v>136</v>
      </c>
      <c r="E154" s="267" t="s">
        <v>1</v>
      </c>
      <c r="F154" s="268" t="s">
        <v>139</v>
      </c>
      <c r="G154" s="266"/>
      <c r="H154" s="269">
        <v>26</v>
      </c>
      <c r="I154" s="270"/>
      <c r="J154" s="266"/>
      <c r="K154" s="266"/>
      <c r="L154" s="271"/>
      <c r="M154" s="272"/>
      <c r="N154" s="273"/>
      <c r="O154" s="273"/>
      <c r="P154" s="273"/>
      <c r="Q154" s="273"/>
      <c r="R154" s="273"/>
      <c r="S154" s="273"/>
      <c r="T154" s="274"/>
      <c r="AT154" s="275" t="s">
        <v>136</v>
      </c>
      <c r="AU154" s="275" t="s">
        <v>85</v>
      </c>
      <c r="AV154" s="14" t="s">
        <v>134</v>
      </c>
      <c r="AW154" s="14" t="s">
        <v>32</v>
      </c>
      <c r="AX154" s="14" t="s">
        <v>83</v>
      </c>
      <c r="AY154" s="275" t="s">
        <v>127</v>
      </c>
    </row>
    <row r="155" s="1" customFormat="1" ht="24" customHeight="1">
      <c r="B155" s="37"/>
      <c r="C155" s="230" t="s">
        <v>166</v>
      </c>
      <c r="D155" s="230" t="s">
        <v>129</v>
      </c>
      <c r="E155" s="231" t="s">
        <v>321</v>
      </c>
      <c r="F155" s="232" t="s">
        <v>322</v>
      </c>
      <c r="G155" s="233" t="s">
        <v>312</v>
      </c>
      <c r="H155" s="234">
        <v>40</v>
      </c>
      <c r="I155" s="235"/>
      <c r="J155" s="236">
        <f>ROUND(I155*H155,2)</f>
        <v>0</v>
      </c>
      <c r="K155" s="232" t="s">
        <v>133</v>
      </c>
      <c r="L155" s="42"/>
      <c r="M155" s="237" t="s">
        <v>1</v>
      </c>
      <c r="N155" s="238" t="s">
        <v>41</v>
      </c>
      <c r="O155" s="85"/>
      <c r="P155" s="239">
        <f>O155*H155</f>
        <v>0</v>
      </c>
      <c r="Q155" s="239">
        <v>0</v>
      </c>
      <c r="R155" s="239">
        <f>Q155*H155</f>
        <v>0</v>
      </c>
      <c r="S155" s="239">
        <v>0</v>
      </c>
      <c r="T155" s="240">
        <f>S155*H155</f>
        <v>0</v>
      </c>
      <c r="AR155" s="241" t="s">
        <v>134</v>
      </c>
      <c r="AT155" s="241" t="s">
        <v>129</v>
      </c>
      <c r="AU155" s="241" t="s">
        <v>85</v>
      </c>
      <c r="AY155" s="16" t="s">
        <v>127</v>
      </c>
      <c r="BE155" s="242">
        <f>IF(N155="základní",J155,0)</f>
        <v>0</v>
      </c>
      <c r="BF155" s="242">
        <f>IF(N155="snížená",J155,0)</f>
        <v>0</v>
      </c>
      <c r="BG155" s="242">
        <f>IF(N155="zákl. přenesená",J155,0)</f>
        <v>0</v>
      </c>
      <c r="BH155" s="242">
        <f>IF(N155="sníž. přenesená",J155,0)</f>
        <v>0</v>
      </c>
      <c r="BI155" s="242">
        <f>IF(N155="nulová",J155,0)</f>
        <v>0</v>
      </c>
      <c r="BJ155" s="16" t="s">
        <v>83</v>
      </c>
      <c r="BK155" s="242">
        <f>ROUND(I155*H155,2)</f>
        <v>0</v>
      </c>
      <c r="BL155" s="16" t="s">
        <v>134</v>
      </c>
      <c r="BM155" s="241" t="s">
        <v>328</v>
      </c>
    </row>
    <row r="156" s="12" customFormat="1">
      <c r="B156" s="243"/>
      <c r="C156" s="244"/>
      <c r="D156" s="245" t="s">
        <v>136</v>
      </c>
      <c r="E156" s="246" t="s">
        <v>1</v>
      </c>
      <c r="F156" s="247" t="s">
        <v>329</v>
      </c>
      <c r="G156" s="244"/>
      <c r="H156" s="246" t="s">
        <v>1</v>
      </c>
      <c r="I156" s="248"/>
      <c r="J156" s="244"/>
      <c r="K156" s="244"/>
      <c r="L156" s="249"/>
      <c r="M156" s="250"/>
      <c r="N156" s="251"/>
      <c r="O156" s="251"/>
      <c r="P156" s="251"/>
      <c r="Q156" s="251"/>
      <c r="R156" s="251"/>
      <c r="S156" s="251"/>
      <c r="T156" s="252"/>
      <c r="AT156" s="253" t="s">
        <v>136</v>
      </c>
      <c r="AU156" s="253" t="s">
        <v>85</v>
      </c>
      <c r="AV156" s="12" t="s">
        <v>83</v>
      </c>
      <c r="AW156" s="12" t="s">
        <v>32</v>
      </c>
      <c r="AX156" s="12" t="s">
        <v>76</v>
      </c>
      <c r="AY156" s="253" t="s">
        <v>127</v>
      </c>
    </row>
    <row r="157" s="13" customFormat="1">
      <c r="B157" s="254"/>
      <c r="C157" s="255"/>
      <c r="D157" s="245" t="s">
        <v>136</v>
      </c>
      <c r="E157" s="256" t="s">
        <v>1</v>
      </c>
      <c r="F157" s="257" t="s">
        <v>330</v>
      </c>
      <c r="G157" s="255"/>
      <c r="H157" s="258">
        <v>40</v>
      </c>
      <c r="I157" s="259"/>
      <c r="J157" s="255"/>
      <c r="K157" s="255"/>
      <c r="L157" s="260"/>
      <c r="M157" s="261"/>
      <c r="N157" s="262"/>
      <c r="O157" s="262"/>
      <c r="P157" s="262"/>
      <c r="Q157" s="262"/>
      <c r="R157" s="262"/>
      <c r="S157" s="262"/>
      <c r="T157" s="263"/>
      <c r="AT157" s="264" t="s">
        <v>136</v>
      </c>
      <c r="AU157" s="264" t="s">
        <v>85</v>
      </c>
      <c r="AV157" s="13" t="s">
        <v>85</v>
      </c>
      <c r="AW157" s="13" t="s">
        <v>32</v>
      </c>
      <c r="AX157" s="13" t="s">
        <v>76</v>
      </c>
      <c r="AY157" s="264" t="s">
        <v>127</v>
      </c>
    </row>
    <row r="158" s="14" customFormat="1">
      <c r="B158" s="265"/>
      <c r="C158" s="266"/>
      <c r="D158" s="245" t="s">
        <v>136</v>
      </c>
      <c r="E158" s="267" t="s">
        <v>1</v>
      </c>
      <c r="F158" s="268" t="s">
        <v>139</v>
      </c>
      <c r="G158" s="266"/>
      <c r="H158" s="269">
        <v>40</v>
      </c>
      <c r="I158" s="270"/>
      <c r="J158" s="266"/>
      <c r="K158" s="266"/>
      <c r="L158" s="271"/>
      <c r="M158" s="272"/>
      <c r="N158" s="273"/>
      <c r="O158" s="273"/>
      <c r="P158" s="273"/>
      <c r="Q158" s="273"/>
      <c r="R158" s="273"/>
      <c r="S158" s="273"/>
      <c r="T158" s="274"/>
      <c r="AT158" s="275" t="s">
        <v>136</v>
      </c>
      <c r="AU158" s="275" t="s">
        <v>85</v>
      </c>
      <c r="AV158" s="14" t="s">
        <v>134</v>
      </c>
      <c r="AW158" s="14" t="s">
        <v>32</v>
      </c>
      <c r="AX158" s="14" t="s">
        <v>83</v>
      </c>
      <c r="AY158" s="275" t="s">
        <v>127</v>
      </c>
    </row>
    <row r="159" s="1" customFormat="1" ht="24" customHeight="1">
      <c r="B159" s="37"/>
      <c r="C159" s="230" t="s">
        <v>171</v>
      </c>
      <c r="D159" s="230" t="s">
        <v>129</v>
      </c>
      <c r="E159" s="231" t="s">
        <v>331</v>
      </c>
      <c r="F159" s="232" t="s">
        <v>332</v>
      </c>
      <c r="G159" s="233" t="s">
        <v>312</v>
      </c>
      <c r="H159" s="234">
        <v>1</v>
      </c>
      <c r="I159" s="235"/>
      <c r="J159" s="236">
        <f>ROUND(I159*H159,2)</f>
        <v>0</v>
      </c>
      <c r="K159" s="232" t="s">
        <v>133</v>
      </c>
      <c r="L159" s="42"/>
      <c r="M159" s="237" t="s">
        <v>1</v>
      </c>
      <c r="N159" s="238" t="s">
        <v>41</v>
      </c>
      <c r="O159" s="85"/>
      <c r="P159" s="239">
        <f>O159*H159</f>
        <v>0</v>
      </c>
      <c r="Q159" s="239">
        <v>0</v>
      </c>
      <c r="R159" s="239">
        <f>Q159*H159</f>
        <v>0</v>
      </c>
      <c r="S159" s="239">
        <v>0</v>
      </c>
      <c r="T159" s="240">
        <f>S159*H159</f>
        <v>0</v>
      </c>
      <c r="AR159" s="241" t="s">
        <v>134</v>
      </c>
      <c r="AT159" s="241" t="s">
        <v>129</v>
      </c>
      <c r="AU159" s="241" t="s">
        <v>85</v>
      </c>
      <c r="AY159" s="16" t="s">
        <v>127</v>
      </c>
      <c r="BE159" s="242">
        <f>IF(N159="základní",J159,0)</f>
        <v>0</v>
      </c>
      <c r="BF159" s="242">
        <f>IF(N159="snížená",J159,0)</f>
        <v>0</v>
      </c>
      <c r="BG159" s="242">
        <f>IF(N159="zákl. přenesená",J159,0)</f>
        <v>0</v>
      </c>
      <c r="BH159" s="242">
        <f>IF(N159="sníž. přenesená",J159,0)</f>
        <v>0</v>
      </c>
      <c r="BI159" s="242">
        <f>IF(N159="nulová",J159,0)</f>
        <v>0</v>
      </c>
      <c r="BJ159" s="16" t="s">
        <v>83</v>
      </c>
      <c r="BK159" s="242">
        <f>ROUND(I159*H159,2)</f>
        <v>0</v>
      </c>
      <c r="BL159" s="16" t="s">
        <v>134</v>
      </c>
      <c r="BM159" s="241" t="s">
        <v>333</v>
      </c>
    </row>
    <row r="160" s="12" customFormat="1">
      <c r="B160" s="243"/>
      <c r="C160" s="244"/>
      <c r="D160" s="245" t="s">
        <v>136</v>
      </c>
      <c r="E160" s="246" t="s">
        <v>1</v>
      </c>
      <c r="F160" s="247" t="s">
        <v>334</v>
      </c>
      <c r="G160" s="244"/>
      <c r="H160" s="246" t="s">
        <v>1</v>
      </c>
      <c r="I160" s="248"/>
      <c r="J160" s="244"/>
      <c r="K160" s="244"/>
      <c r="L160" s="249"/>
      <c r="M160" s="250"/>
      <c r="N160" s="251"/>
      <c r="O160" s="251"/>
      <c r="P160" s="251"/>
      <c r="Q160" s="251"/>
      <c r="R160" s="251"/>
      <c r="S160" s="251"/>
      <c r="T160" s="252"/>
      <c r="AT160" s="253" t="s">
        <v>136</v>
      </c>
      <c r="AU160" s="253" t="s">
        <v>85</v>
      </c>
      <c r="AV160" s="12" t="s">
        <v>83</v>
      </c>
      <c r="AW160" s="12" t="s">
        <v>32</v>
      </c>
      <c r="AX160" s="12" t="s">
        <v>76</v>
      </c>
      <c r="AY160" s="253" t="s">
        <v>127</v>
      </c>
    </row>
    <row r="161" s="13" customFormat="1">
      <c r="B161" s="254"/>
      <c r="C161" s="255"/>
      <c r="D161" s="245" t="s">
        <v>136</v>
      </c>
      <c r="E161" s="256" t="s">
        <v>1</v>
      </c>
      <c r="F161" s="257" t="s">
        <v>83</v>
      </c>
      <c r="G161" s="255"/>
      <c r="H161" s="258">
        <v>1</v>
      </c>
      <c r="I161" s="259"/>
      <c r="J161" s="255"/>
      <c r="K161" s="255"/>
      <c r="L161" s="260"/>
      <c r="M161" s="261"/>
      <c r="N161" s="262"/>
      <c r="O161" s="262"/>
      <c r="P161" s="262"/>
      <c r="Q161" s="262"/>
      <c r="R161" s="262"/>
      <c r="S161" s="262"/>
      <c r="T161" s="263"/>
      <c r="AT161" s="264" t="s">
        <v>136</v>
      </c>
      <c r="AU161" s="264" t="s">
        <v>85</v>
      </c>
      <c r="AV161" s="13" t="s">
        <v>85</v>
      </c>
      <c r="AW161" s="13" t="s">
        <v>32</v>
      </c>
      <c r="AX161" s="13" t="s">
        <v>76</v>
      </c>
      <c r="AY161" s="264" t="s">
        <v>127</v>
      </c>
    </row>
    <row r="162" s="14" customFormat="1">
      <c r="B162" s="265"/>
      <c r="C162" s="266"/>
      <c r="D162" s="245" t="s">
        <v>136</v>
      </c>
      <c r="E162" s="267" t="s">
        <v>1</v>
      </c>
      <c r="F162" s="268" t="s">
        <v>139</v>
      </c>
      <c r="G162" s="266"/>
      <c r="H162" s="269">
        <v>1</v>
      </c>
      <c r="I162" s="270"/>
      <c r="J162" s="266"/>
      <c r="K162" s="266"/>
      <c r="L162" s="271"/>
      <c r="M162" s="272"/>
      <c r="N162" s="273"/>
      <c r="O162" s="273"/>
      <c r="P162" s="273"/>
      <c r="Q162" s="273"/>
      <c r="R162" s="273"/>
      <c r="S162" s="273"/>
      <c r="T162" s="274"/>
      <c r="AT162" s="275" t="s">
        <v>136</v>
      </c>
      <c r="AU162" s="275" t="s">
        <v>85</v>
      </c>
      <c r="AV162" s="14" t="s">
        <v>134</v>
      </c>
      <c r="AW162" s="14" t="s">
        <v>32</v>
      </c>
      <c r="AX162" s="14" t="s">
        <v>83</v>
      </c>
      <c r="AY162" s="275" t="s">
        <v>127</v>
      </c>
    </row>
    <row r="163" s="1" customFormat="1" ht="24" customHeight="1">
      <c r="B163" s="37"/>
      <c r="C163" s="230" t="s">
        <v>176</v>
      </c>
      <c r="D163" s="230" t="s">
        <v>129</v>
      </c>
      <c r="E163" s="231" t="s">
        <v>335</v>
      </c>
      <c r="F163" s="232" t="s">
        <v>336</v>
      </c>
      <c r="G163" s="233" t="s">
        <v>312</v>
      </c>
      <c r="H163" s="234">
        <v>40</v>
      </c>
      <c r="I163" s="235"/>
      <c r="J163" s="236">
        <f>ROUND(I163*H163,2)</f>
        <v>0</v>
      </c>
      <c r="K163" s="232" t="s">
        <v>133</v>
      </c>
      <c r="L163" s="42"/>
      <c r="M163" s="237" t="s">
        <v>1</v>
      </c>
      <c r="N163" s="238" t="s">
        <v>41</v>
      </c>
      <c r="O163" s="85"/>
      <c r="P163" s="239">
        <f>O163*H163</f>
        <v>0</v>
      </c>
      <c r="Q163" s="239">
        <v>0</v>
      </c>
      <c r="R163" s="239">
        <f>Q163*H163</f>
        <v>0</v>
      </c>
      <c r="S163" s="239">
        <v>0</v>
      </c>
      <c r="T163" s="240">
        <f>S163*H163</f>
        <v>0</v>
      </c>
      <c r="AR163" s="241" t="s">
        <v>134</v>
      </c>
      <c r="AT163" s="241" t="s">
        <v>129</v>
      </c>
      <c r="AU163" s="241" t="s">
        <v>85</v>
      </c>
      <c r="AY163" s="16" t="s">
        <v>127</v>
      </c>
      <c r="BE163" s="242">
        <f>IF(N163="základní",J163,0)</f>
        <v>0</v>
      </c>
      <c r="BF163" s="242">
        <f>IF(N163="snížená",J163,0)</f>
        <v>0</v>
      </c>
      <c r="BG163" s="242">
        <f>IF(N163="zákl. přenesená",J163,0)</f>
        <v>0</v>
      </c>
      <c r="BH163" s="242">
        <f>IF(N163="sníž. přenesená",J163,0)</f>
        <v>0</v>
      </c>
      <c r="BI163" s="242">
        <f>IF(N163="nulová",J163,0)</f>
        <v>0</v>
      </c>
      <c r="BJ163" s="16" t="s">
        <v>83</v>
      </c>
      <c r="BK163" s="242">
        <f>ROUND(I163*H163,2)</f>
        <v>0</v>
      </c>
      <c r="BL163" s="16" t="s">
        <v>134</v>
      </c>
      <c r="BM163" s="241" t="s">
        <v>337</v>
      </c>
    </row>
    <row r="164" s="12" customFormat="1">
      <c r="B164" s="243"/>
      <c r="C164" s="244"/>
      <c r="D164" s="245" t="s">
        <v>136</v>
      </c>
      <c r="E164" s="246" t="s">
        <v>1</v>
      </c>
      <c r="F164" s="247" t="s">
        <v>329</v>
      </c>
      <c r="G164" s="244"/>
      <c r="H164" s="246" t="s">
        <v>1</v>
      </c>
      <c r="I164" s="248"/>
      <c r="J164" s="244"/>
      <c r="K164" s="244"/>
      <c r="L164" s="249"/>
      <c r="M164" s="250"/>
      <c r="N164" s="251"/>
      <c r="O164" s="251"/>
      <c r="P164" s="251"/>
      <c r="Q164" s="251"/>
      <c r="R164" s="251"/>
      <c r="S164" s="251"/>
      <c r="T164" s="252"/>
      <c r="AT164" s="253" t="s">
        <v>136</v>
      </c>
      <c r="AU164" s="253" t="s">
        <v>85</v>
      </c>
      <c r="AV164" s="12" t="s">
        <v>83</v>
      </c>
      <c r="AW164" s="12" t="s">
        <v>32</v>
      </c>
      <c r="AX164" s="12" t="s">
        <v>76</v>
      </c>
      <c r="AY164" s="253" t="s">
        <v>127</v>
      </c>
    </row>
    <row r="165" s="13" customFormat="1">
      <c r="B165" s="254"/>
      <c r="C165" s="255"/>
      <c r="D165" s="245" t="s">
        <v>136</v>
      </c>
      <c r="E165" s="256" t="s">
        <v>1</v>
      </c>
      <c r="F165" s="257" t="s">
        <v>330</v>
      </c>
      <c r="G165" s="255"/>
      <c r="H165" s="258">
        <v>40</v>
      </c>
      <c r="I165" s="259"/>
      <c r="J165" s="255"/>
      <c r="K165" s="255"/>
      <c r="L165" s="260"/>
      <c r="M165" s="261"/>
      <c r="N165" s="262"/>
      <c r="O165" s="262"/>
      <c r="P165" s="262"/>
      <c r="Q165" s="262"/>
      <c r="R165" s="262"/>
      <c r="S165" s="262"/>
      <c r="T165" s="263"/>
      <c r="AT165" s="264" t="s">
        <v>136</v>
      </c>
      <c r="AU165" s="264" t="s">
        <v>85</v>
      </c>
      <c r="AV165" s="13" t="s">
        <v>85</v>
      </c>
      <c r="AW165" s="13" t="s">
        <v>32</v>
      </c>
      <c r="AX165" s="13" t="s">
        <v>76</v>
      </c>
      <c r="AY165" s="264" t="s">
        <v>127</v>
      </c>
    </row>
    <row r="166" s="14" customFormat="1">
      <c r="B166" s="265"/>
      <c r="C166" s="266"/>
      <c r="D166" s="245" t="s">
        <v>136</v>
      </c>
      <c r="E166" s="267" t="s">
        <v>1</v>
      </c>
      <c r="F166" s="268" t="s">
        <v>139</v>
      </c>
      <c r="G166" s="266"/>
      <c r="H166" s="269">
        <v>40</v>
      </c>
      <c r="I166" s="270"/>
      <c r="J166" s="266"/>
      <c r="K166" s="266"/>
      <c r="L166" s="271"/>
      <c r="M166" s="272"/>
      <c r="N166" s="273"/>
      <c r="O166" s="273"/>
      <c r="P166" s="273"/>
      <c r="Q166" s="273"/>
      <c r="R166" s="273"/>
      <c r="S166" s="273"/>
      <c r="T166" s="274"/>
      <c r="AT166" s="275" t="s">
        <v>136</v>
      </c>
      <c r="AU166" s="275" t="s">
        <v>85</v>
      </c>
      <c r="AV166" s="14" t="s">
        <v>134</v>
      </c>
      <c r="AW166" s="14" t="s">
        <v>32</v>
      </c>
      <c r="AX166" s="14" t="s">
        <v>83</v>
      </c>
      <c r="AY166" s="275" t="s">
        <v>127</v>
      </c>
    </row>
    <row r="167" s="1" customFormat="1" ht="24" customHeight="1">
      <c r="B167" s="37"/>
      <c r="C167" s="230" t="s">
        <v>181</v>
      </c>
      <c r="D167" s="230" t="s">
        <v>129</v>
      </c>
      <c r="E167" s="231" t="s">
        <v>338</v>
      </c>
      <c r="F167" s="232" t="s">
        <v>339</v>
      </c>
      <c r="G167" s="233" t="s">
        <v>312</v>
      </c>
      <c r="H167" s="234">
        <v>4</v>
      </c>
      <c r="I167" s="235"/>
      <c r="J167" s="236">
        <f>ROUND(I167*H167,2)</f>
        <v>0</v>
      </c>
      <c r="K167" s="232" t="s">
        <v>133</v>
      </c>
      <c r="L167" s="42"/>
      <c r="M167" s="237" t="s">
        <v>1</v>
      </c>
      <c r="N167" s="238" t="s">
        <v>41</v>
      </c>
      <c r="O167" s="85"/>
      <c r="P167" s="239">
        <f>O167*H167</f>
        <v>0</v>
      </c>
      <c r="Q167" s="239">
        <v>0</v>
      </c>
      <c r="R167" s="239">
        <f>Q167*H167</f>
        <v>0</v>
      </c>
      <c r="S167" s="239">
        <v>0</v>
      </c>
      <c r="T167" s="240">
        <f>S167*H167</f>
        <v>0</v>
      </c>
      <c r="AR167" s="241" t="s">
        <v>134</v>
      </c>
      <c r="AT167" s="241" t="s">
        <v>129</v>
      </c>
      <c r="AU167" s="241" t="s">
        <v>85</v>
      </c>
      <c r="AY167" s="16" t="s">
        <v>127</v>
      </c>
      <c r="BE167" s="242">
        <f>IF(N167="základní",J167,0)</f>
        <v>0</v>
      </c>
      <c r="BF167" s="242">
        <f>IF(N167="snížená",J167,0)</f>
        <v>0</v>
      </c>
      <c r="BG167" s="242">
        <f>IF(N167="zákl. přenesená",J167,0)</f>
        <v>0</v>
      </c>
      <c r="BH167" s="242">
        <f>IF(N167="sníž. přenesená",J167,0)</f>
        <v>0</v>
      </c>
      <c r="BI167" s="242">
        <f>IF(N167="nulová",J167,0)</f>
        <v>0</v>
      </c>
      <c r="BJ167" s="16" t="s">
        <v>83</v>
      </c>
      <c r="BK167" s="242">
        <f>ROUND(I167*H167,2)</f>
        <v>0</v>
      </c>
      <c r="BL167" s="16" t="s">
        <v>134</v>
      </c>
      <c r="BM167" s="241" t="s">
        <v>340</v>
      </c>
    </row>
    <row r="168" s="12" customFormat="1">
      <c r="B168" s="243"/>
      <c r="C168" s="244"/>
      <c r="D168" s="245" t="s">
        <v>136</v>
      </c>
      <c r="E168" s="246" t="s">
        <v>1</v>
      </c>
      <c r="F168" s="247" t="s">
        <v>341</v>
      </c>
      <c r="G168" s="244"/>
      <c r="H168" s="246" t="s">
        <v>1</v>
      </c>
      <c r="I168" s="248"/>
      <c r="J168" s="244"/>
      <c r="K168" s="244"/>
      <c r="L168" s="249"/>
      <c r="M168" s="250"/>
      <c r="N168" s="251"/>
      <c r="O168" s="251"/>
      <c r="P168" s="251"/>
      <c r="Q168" s="251"/>
      <c r="R168" s="251"/>
      <c r="S168" s="251"/>
      <c r="T168" s="252"/>
      <c r="AT168" s="253" t="s">
        <v>136</v>
      </c>
      <c r="AU168" s="253" t="s">
        <v>85</v>
      </c>
      <c r="AV168" s="12" t="s">
        <v>83</v>
      </c>
      <c r="AW168" s="12" t="s">
        <v>32</v>
      </c>
      <c r="AX168" s="12" t="s">
        <v>76</v>
      </c>
      <c r="AY168" s="253" t="s">
        <v>127</v>
      </c>
    </row>
    <row r="169" s="13" customFormat="1">
      <c r="B169" s="254"/>
      <c r="C169" s="255"/>
      <c r="D169" s="245" t="s">
        <v>136</v>
      </c>
      <c r="E169" s="256" t="s">
        <v>1</v>
      </c>
      <c r="F169" s="257" t="s">
        <v>342</v>
      </c>
      <c r="G169" s="255"/>
      <c r="H169" s="258">
        <v>4</v>
      </c>
      <c r="I169" s="259"/>
      <c r="J169" s="255"/>
      <c r="K169" s="255"/>
      <c r="L169" s="260"/>
      <c r="M169" s="261"/>
      <c r="N169" s="262"/>
      <c r="O169" s="262"/>
      <c r="P169" s="262"/>
      <c r="Q169" s="262"/>
      <c r="R169" s="262"/>
      <c r="S169" s="262"/>
      <c r="T169" s="263"/>
      <c r="AT169" s="264" t="s">
        <v>136</v>
      </c>
      <c r="AU169" s="264" t="s">
        <v>85</v>
      </c>
      <c r="AV169" s="13" t="s">
        <v>85</v>
      </c>
      <c r="AW169" s="13" t="s">
        <v>32</v>
      </c>
      <c r="AX169" s="13" t="s">
        <v>76</v>
      </c>
      <c r="AY169" s="264" t="s">
        <v>127</v>
      </c>
    </row>
    <row r="170" s="14" customFormat="1">
      <c r="B170" s="265"/>
      <c r="C170" s="266"/>
      <c r="D170" s="245" t="s">
        <v>136</v>
      </c>
      <c r="E170" s="267" t="s">
        <v>1</v>
      </c>
      <c r="F170" s="268" t="s">
        <v>139</v>
      </c>
      <c r="G170" s="266"/>
      <c r="H170" s="269">
        <v>4</v>
      </c>
      <c r="I170" s="270"/>
      <c r="J170" s="266"/>
      <c r="K170" s="266"/>
      <c r="L170" s="271"/>
      <c r="M170" s="272"/>
      <c r="N170" s="273"/>
      <c r="O170" s="273"/>
      <c r="P170" s="273"/>
      <c r="Q170" s="273"/>
      <c r="R170" s="273"/>
      <c r="S170" s="273"/>
      <c r="T170" s="274"/>
      <c r="AT170" s="275" t="s">
        <v>136</v>
      </c>
      <c r="AU170" s="275" t="s">
        <v>85</v>
      </c>
      <c r="AV170" s="14" t="s">
        <v>134</v>
      </c>
      <c r="AW170" s="14" t="s">
        <v>32</v>
      </c>
      <c r="AX170" s="14" t="s">
        <v>83</v>
      </c>
      <c r="AY170" s="275" t="s">
        <v>127</v>
      </c>
    </row>
    <row r="171" s="1" customFormat="1" ht="24" customHeight="1">
      <c r="B171" s="37"/>
      <c r="C171" s="230" t="s">
        <v>183</v>
      </c>
      <c r="D171" s="230" t="s">
        <v>129</v>
      </c>
      <c r="E171" s="231" t="s">
        <v>343</v>
      </c>
      <c r="F171" s="232" t="s">
        <v>344</v>
      </c>
      <c r="G171" s="233" t="s">
        <v>312</v>
      </c>
      <c r="H171" s="234">
        <v>40</v>
      </c>
      <c r="I171" s="235"/>
      <c r="J171" s="236">
        <f>ROUND(I171*H171,2)</f>
        <v>0</v>
      </c>
      <c r="K171" s="232" t="s">
        <v>133</v>
      </c>
      <c r="L171" s="42"/>
      <c r="M171" s="237" t="s">
        <v>1</v>
      </c>
      <c r="N171" s="238" t="s">
        <v>41</v>
      </c>
      <c r="O171" s="85"/>
      <c r="P171" s="239">
        <f>O171*H171</f>
        <v>0</v>
      </c>
      <c r="Q171" s="239">
        <v>0</v>
      </c>
      <c r="R171" s="239">
        <f>Q171*H171</f>
        <v>0</v>
      </c>
      <c r="S171" s="239">
        <v>0</v>
      </c>
      <c r="T171" s="240">
        <f>S171*H171</f>
        <v>0</v>
      </c>
      <c r="AR171" s="241" t="s">
        <v>134</v>
      </c>
      <c r="AT171" s="241" t="s">
        <v>129</v>
      </c>
      <c r="AU171" s="241" t="s">
        <v>85</v>
      </c>
      <c r="AY171" s="16" t="s">
        <v>127</v>
      </c>
      <c r="BE171" s="242">
        <f>IF(N171="základní",J171,0)</f>
        <v>0</v>
      </c>
      <c r="BF171" s="242">
        <f>IF(N171="snížená",J171,0)</f>
        <v>0</v>
      </c>
      <c r="BG171" s="242">
        <f>IF(N171="zákl. přenesená",J171,0)</f>
        <v>0</v>
      </c>
      <c r="BH171" s="242">
        <f>IF(N171="sníž. přenesená",J171,0)</f>
        <v>0</v>
      </c>
      <c r="BI171" s="242">
        <f>IF(N171="nulová",J171,0)</f>
        <v>0</v>
      </c>
      <c r="BJ171" s="16" t="s">
        <v>83</v>
      </c>
      <c r="BK171" s="242">
        <f>ROUND(I171*H171,2)</f>
        <v>0</v>
      </c>
      <c r="BL171" s="16" t="s">
        <v>134</v>
      </c>
      <c r="BM171" s="241" t="s">
        <v>345</v>
      </c>
    </row>
    <row r="172" s="12" customFormat="1">
      <c r="B172" s="243"/>
      <c r="C172" s="244"/>
      <c r="D172" s="245" t="s">
        <v>136</v>
      </c>
      <c r="E172" s="246" t="s">
        <v>1</v>
      </c>
      <c r="F172" s="247" t="s">
        <v>329</v>
      </c>
      <c r="G172" s="244"/>
      <c r="H172" s="246" t="s">
        <v>1</v>
      </c>
      <c r="I172" s="248"/>
      <c r="J172" s="244"/>
      <c r="K172" s="244"/>
      <c r="L172" s="249"/>
      <c r="M172" s="250"/>
      <c r="N172" s="251"/>
      <c r="O172" s="251"/>
      <c r="P172" s="251"/>
      <c r="Q172" s="251"/>
      <c r="R172" s="251"/>
      <c r="S172" s="251"/>
      <c r="T172" s="252"/>
      <c r="AT172" s="253" t="s">
        <v>136</v>
      </c>
      <c r="AU172" s="253" t="s">
        <v>85</v>
      </c>
      <c r="AV172" s="12" t="s">
        <v>83</v>
      </c>
      <c r="AW172" s="12" t="s">
        <v>32</v>
      </c>
      <c r="AX172" s="12" t="s">
        <v>76</v>
      </c>
      <c r="AY172" s="253" t="s">
        <v>127</v>
      </c>
    </row>
    <row r="173" s="13" customFormat="1">
      <c r="B173" s="254"/>
      <c r="C173" s="255"/>
      <c r="D173" s="245" t="s">
        <v>136</v>
      </c>
      <c r="E173" s="256" t="s">
        <v>1</v>
      </c>
      <c r="F173" s="257" t="s">
        <v>330</v>
      </c>
      <c r="G173" s="255"/>
      <c r="H173" s="258">
        <v>40</v>
      </c>
      <c r="I173" s="259"/>
      <c r="J173" s="255"/>
      <c r="K173" s="255"/>
      <c r="L173" s="260"/>
      <c r="M173" s="261"/>
      <c r="N173" s="262"/>
      <c r="O173" s="262"/>
      <c r="P173" s="262"/>
      <c r="Q173" s="262"/>
      <c r="R173" s="262"/>
      <c r="S173" s="262"/>
      <c r="T173" s="263"/>
      <c r="AT173" s="264" t="s">
        <v>136</v>
      </c>
      <c r="AU173" s="264" t="s">
        <v>85</v>
      </c>
      <c r="AV173" s="13" t="s">
        <v>85</v>
      </c>
      <c r="AW173" s="13" t="s">
        <v>32</v>
      </c>
      <c r="AX173" s="13" t="s">
        <v>76</v>
      </c>
      <c r="AY173" s="264" t="s">
        <v>127</v>
      </c>
    </row>
    <row r="174" s="14" customFormat="1">
      <c r="B174" s="265"/>
      <c r="C174" s="266"/>
      <c r="D174" s="245" t="s">
        <v>136</v>
      </c>
      <c r="E174" s="267" t="s">
        <v>1</v>
      </c>
      <c r="F174" s="268" t="s">
        <v>139</v>
      </c>
      <c r="G174" s="266"/>
      <c r="H174" s="269">
        <v>40</v>
      </c>
      <c r="I174" s="270"/>
      <c r="J174" s="266"/>
      <c r="K174" s="266"/>
      <c r="L174" s="271"/>
      <c r="M174" s="272"/>
      <c r="N174" s="273"/>
      <c r="O174" s="273"/>
      <c r="P174" s="273"/>
      <c r="Q174" s="273"/>
      <c r="R174" s="273"/>
      <c r="S174" s="273"/>
      <c r="T174" s="274"/>
      <c r="AT174" s="275" t="s">
        <v>136</v>
      </c>
      <c r="AU174" s="275" t="s">
        <v>85</v>
      </c>
      <c r="AV174" s="14" t="s">
        <v>134</v>
      </c>
      <c r="AW174" s="14" t="s">
        <v>32</v>
      </c>
      <c r="AX174" s="14" t="s">
        <v>83</v>
      </c>
      <c r="AY174" s="275" t="s">
        <v>127</v>
      </c>
    </row>
    <row r="175" s="1" customFormat="1" ht="24" customHeight="1">
      <c r="B175" s="37"/>
      <c r="C175" s="230" t="s">
        <v>186</v>
      </c>
      <c r="D175" s="230" t="s">
        <v>129</v>
      </c>
      <c r="E175" s="231" t="s">
        <v>346</v>
      </c>
      <c r="F175" s="232" t="s">
        <v>347</v>
      </c>
      <c r="G175" s="233" t="s">
        <v>312</v>
      </c>
      <c r="H175" s="234">
        <v>130</v>
      </c>
      <c r="I175" s="235"/>
      <c r="J175" s="236">
        <f>ROUND(I175*H175,2)</f>
        <v>0</v>
      </c>
      <c r="K175" s="232" t="s">
        <v>133</v>
      </c>
      <c r="L175" s="42"/>
      <c r="M175" s="237" t="s">
        <v>1</v>
      </c>
      <c r="N175" s="238" t="s">
        <v>41</v>
      </c>
      <c r="O175" s="85"/>
      <c r="P175" s="239">
        <f>O175*H175</f>
        <v>0</v>
      </c>
      <c r="Q175" s="239">
        <v>0</v>
      </c>
      <c r="R175" s="239">
        <f>Q175*H175</f>
        <v>0</v>
      </c>
      <c r="S175" s="239">
        <v>0</v>
      </c>
      <c r="T175" s="240">
        <f>S175*H175</f>
        <v>0</v>
      </c>
      <c r="AR175" s="241" t="s">
        <v>134</v>
      </c>
      <c r="AT175" s="241" t="s">
        <v>129</v>
      </c>
      <c r="AU175" s="241" t="s">
        <v>85</v>
      </c>
      <c r="AY175" s="16" t="s">
        <v>127</v>
      </c>
      <c r="BE175" s="242">
        <f>IF(N175="základní",J175,0)</f>
        <v>0</v>
      </c>
      <c r="BF175" s="242">
        <f>IF(N175="snížená",J175,0)</f>
        <v>0</v>
      </c>
      <c r="BG175" s="242">
        <f>IF(N175="zákl. přenesená",J175,0)</f>
        <v>0</v>
      </c>
      <c r="BH175" s="242">
        <f>IF(N175="sníž. přenesená",J175,0)</f>
        <v>0</v>
      </c>
      <c r="BI175" s="242">
        <f>IF(N175="nulová",J175,0)</f>
        <v>0</v>
      </c>
      <c r="BJ175" s="16" t="s">
        <v>83</v>
      </c>
      <c r="BK175" s="242">
        <f>ROUND(I175*H175,2)</f>
        <v>0</v>
      </c>
      <c r="BL175" s="16" t="s">
        <v>134</v>
      </c>
      <c r="BM175" s="241" t="s">
        <v>348</v>
      </c>
    </row>
    <row r="176" s="12" customFormat="1">
      <c r="B176" s="243"/>
      <c r="C176" s="244"/>
      <c r="D176" s="245" t="s">
        <v>136</v>
      </c>
      <c r="E176" s="246" t="s">
        <v>1</v>
      </c>
      <c r="F176" s="247" t="s">
        <v>349</v>
      </c>
      <c r="G176" s="244"/>
      <c r="H176" s="246" t="s">
        <v>1</v>
      </c>
      <c r="I176" s="248"/>
      <c r="J176" s="244"/>
      <c r="K176" s="244"/>
      <c r="L176" s="249"/>
      <c r="M176" s="250"/>
      <c r="N176" s="251"/>
      <c r="O176" s="251"/>
      <c r="P176" s="251"/>
      <c r="Q176" s="251"/>
      <c r="R176" s="251"/>
      <c r="S176" s="251"/>
      <c r="T176" s="252"/>
      <c r="AT176" s="253" t="s">
        <v>136</v>
      </c>
      <c r="AU176" s="253" t="s">
        <v>85</v>
      </c>
      <c r="AV176" s="12" t="s">
        <v>83</v>
      </c>
      <c r="AW176" s="12" t="s">
        <v>32</v>
      </c>
      <c r="AX176" s="12" t="s">
        <v>76</v>
      </c>
      <c r="AY176" s="253" t="s">
        <v>127</v>
      </c>
    </row>
    <row r="177" s="13" customFormat="1">
      <c r="B177" s="254"/>
      <c r="C177" s="255"/>
      <c r="D177" s="245" t="s">
        <v>136</v>
      </c>
      <c r="E177" s="256" t="s">
        <v>1</v>
      </c>
      <c r="F177" s="257" t="s">
        <v>315</v>
      </c>
      <c r="G177" s="255"/>
      <c r="H177" s="258">
        <v>130</v>
      </c>
      <c r="I177" s="259"/>
      <c r="J177" s="255"/>
      <c r="K177" s="255"/>
      <c r="L177" s="260"/>
      <c r="M177" s="261"/>
      <c r="N177" s="262"/>
      <c r="O177" s="262"/>
      <c r="P177" s="262"/>
      <c r="Q177" s="262"/>
      <c r="R177" s="262"/>
      <c r="S177" s="262"/>
      <c r="T177" s="263"/>
      <c r="AT177" s="264" t="s">
        <v>136</v>
      </c>
      <c r="AU177" s="264" t="s">
        <v>85</v>
      </c>
      <c r="AV177" s="13" t="s">
        <v>85</v>
      </c>
      <c r="AW177" s="13" t="s">
        <v>32</v>
      </c>
      <c r="AX177" s="13" t="s">
        <v>76</v>
      </c>
      <c r="AY177" s="264" t="s">
        <v>127</v>
      </c>
    </row>
    <row r="178" s="14" customFormat="1">
      <c r="B178" s="265"/>
      <c r="C178" s="266"/>
      <c r="D178" s="245" t="s">
        <v>136</v>
      </c>
      <c r="E178" s="267" t="s">
        <v>1</v>
      </c>
      <c r="F178" s="268" t="s">
        <v>139</v>
      </c>
      <c r="G178" s="266"/>
      <c r="H178" s="269">
        <v>130</v>
      </c>
      <c r="I178" s="270"/>
      <c r="J178" s="266"/>
      <c r="K178" s="266"/>
      <c r="L178" s="271"/>
      <c r="M178" s="272"/>
      <c r="N178" s="273"/>
      <c r="O178" s="273"/>
      <c r="P178" s="273"/>
      <c r="Q178" s="273"/>
      <c r="R178" s="273"/>
      <c r="S178" s="273"/>
      <c r="T178" s="274"/>
      <c r="AT178" s="275" t="s">
        <v>136</v>
      </c>
      <c r="AU178" s="275" t="s">
        <v>85</v>
      </c>
      <c r="AV178" s="14" t="s">
        <v>134</v>
      </c>
      <c r="AW178" s="14" t="s">
        <v>32</v>
      </c>
      <c r="AX178" s="14" t="s">
        <v>83</v>
      </c>
      <c r="AY178" s="275" t="s">
        <v>127</v>
      </c>
    </row>
    <row r="179" s="1" customFormat="1" ht="24" customHeight="1">
      <c r="B179" s="37"/>
      <c r="C179" s="230" t="s">
        <v>192</v>
      </c>
      <c r="D179" s="230" t="s">
        <v>129</v>
      </c>
      <c r="E179" s="231" t="s">
        <v>346</v>
      </c>
      <c r="F179" s="232" t="s">
        <v>347</v>
      </c>
      <c r="G179" s="233" t="s">
        <v>312</v>
      </c>
      <c r="H179" s="234">
        <v>8.4640000000000004</v>
      </c>
      <c r="I179" s="235"/>
      <c r="J179" s="236">
        <f>ROUND(I179*H179,2)</f>
        <v>0</v>
      </c>
      <c r="K179" s="232" t="s">
        <v>133</v>
      </c>
      <c r="L179" s="42"/>
      <c r="M179" s="237" t="s">
        <v>1</v>
      </c>
      <c r="N179" s="238" t="s">
        <v>41</v>
      </c>
      <c r="O179" s="85"/>
      <c r="P179" s="239">
        <f>O179*H179</f>
        <v>0</v>
      </c>
      <c r="Q179" s="239">
        <v>0</v>
      </c>
      <c r="R179" s="239">
        <f>Q179*H179</f>
        <v>0</v>
      </c>
      <c r="S179" s="239">
        <v>0</v>
      </c>
      <c r="T179" s="240">
        <f>S179*H179</f>
        <v>0</v>
      </c>
      <c r="AR179" s="241" t="s">
        <v>134</v>
      </c>
      <c r="AT179" s="241" t="s">
        <v>129</v>
      </c>
      <c r="AU179" s="241" t="s">
        <v>85</v>
      </c>
      <c r="AY179" s="16" t="s">
        <v>127</v>
      </c>
      <c r="BE179" s="242">
        <f>IF(N179="základní",J179,0)</f>
        <v>0</v>
      </c>
      <c r="BF179" s="242">
        <f>IF(N179="snížená",J179,0)</f>
        <v>0</v>
      </c>
      <c r="BG179" s="242">
        <f>IF(N179="zákl. přenesená",J179,0)</f>
        <v>0</v>
      </c>
      <c r="BH179" s="242">
        <f>IF(N179="sníž. přenesená",J179,0)</f>
        <v>0</v>
      </c>
      <c r="BI179" s="242">
        <f>IF(N179="nulová",J179,0)</f>
        <v>0</v>
      </c>
      <c r="BJ179" s="16" t="s">
        <v>83</v>
      </c>
      <c r="BK179" s="242">
        <f>ROUND(I179*H179,2)</f>
        <v>0</v>
      </c>
      <c r="BL179" s="16" t="s">
        <v>134</v>
      </c>
      <c r="BM179" s="241" t="s">
        <v>350</v>
      </c>
    </row>
    <row r="180" s="12" customFormat="1">
      <c r="B180" s="243"/>
      <c r="C180" s="244"/>
      <c r="D180" s="245" t="s">
        <v>136</v>
      </c>
      <c r="E180" s="246" t="s">
        <v>1</v>
      </c>
      <c r="F180" s="247" t="s">
        <v>329</v>
      </c>
      <c r="G180" s="244"/>
      <c r="H180" s="246" t="s">
        <v>1</v>
      </c>
      <c r="I180" s="248"/>
      <c r="J180" s="244"/>
      <c r="K180" s="244"/>
      <c r="L180" s="249"/>
      <c r="M180" s="250"/>
      <c r="N180" s="251"/>
      <c r="O180" s="251"/>
      <c r="P180" s="251"/>
      <c r="Q180" s="251"/>
      <c r="R180" s="251"/>
      <c r="S180" s="251"/>
      <c r="T180" s="252"/>
      <c r="AT180" s="253" t="s">
        <v>136</v>
      </c>
      <c r="AU180" s="253" t="s">
        <v>85</v>
      </c>
      <c r="AV180" s="12" t="s">
        <v>83</v>
      </c>
      <c r="AW180" s="12" t="s">
        <v>32</v>
      </c>
      <c r="AX180" s="12" t="s">
        <v>76</v>
      </c>
      <c r="AY180" s="253" t="s">
        <v>127</v>
      </c>
    </row>
    <row r="181" s="13" customFormat="1">
      <c r="B181" s="254"/>
      <c r="C181" s="255"/>
      <c r="D181" s="245" t="s">
        <v>136</v>
      </c>
      <c r="E181" s="256" t="s">
        <v>1</v>
      </c>
      <c r="F181" s="257" t="s">
        <v>351</v>
      </c>
      <c r="G181" s="255"/>
      <c r="H181" s="258">
        <v>8.4640000000000004</v>
      </c>
      <c r="I181" s="259"/>
      <c r="J181" s="255"/>
      <c r="K181" s="255"/>
      <c r="L181" s="260"/>
      <c r="M181" s="261"/>
      <c r="N181" s="262"/>
      <c r="O181" s="262"/>
      <c r="P181" s="262"/>
      <c r="Q181" s="262"/>
      <c r="R181" s="262"/>
      <c r="S181" s="262"/>
      <c r="T181" s="263"/>
      <c r="AT181" s="264" t="s">
        <v>136</v>
      </c>
      <c r="AU181" s="264" t="s">
        <v>85</v>
      </c>
      <c r="AV181" s="13" t="s">
        <v>85</v>
      </c>
      <c r="AW181" s="13" t="s">
        <v>32</v>
      </c>
      <c r="AX181" s="13" t="s">
        <v>76</v>
      </c>
      <c r="AY181" s="264" t="s">
        <v>127</v>
      </c>
    </row>
    <row r="182" s="14" customFormat="1">
      <c r="B182" s="265"/>
      <c r="C182" s="266"/>
      <c r="D182" s="245" t="s">
        <v>136</v>
      </c>
      <c r="E182" s="267" t="s">
        <v>1</v>
      </c>
      <c r="F182" s="268" t="s">
        <v>139</v>
      </c>
      <c r="G182" s="266"/>
      <c r="H182" s="269">
        <v>8.4640000000000004</v>
      </c>
      <c r="I182" s="270"/>
      <c r="J182" s="266"/>
      <c r="K182" s="266"/>
      <c r="L182" s="271"/>
      <c r="M182" s="272"/>
      <c r="N182" s="273"/>
      <c r="O182" s="273"/>
      <c r="P182" s="273"/>
      <c r="Q182" s="273"/>
      <c r="R182" s="273"/>
      <c r="S182" s="273"/>
      <c r="T182" s="274"/>
      <c r="AT182" s="275" t="s">
        <v>136</v>
      </c>
      <c r="AU182" s="275" t="s">
        <v>85</v>
      </c>
      <c r="AV182" s="14" t="s">
        <v>134</v>
      </c>
      <c r="AW182" s="14" t="s">
        <v>32</v>
      </c>
      <c r="AX182" s="14" t="s">
        <v>83</v>
      </c>
      <c r="AY182" s="275" t="s">
        <v>127</v>
      </c>
    </row>
    <row r="183" s="1" customFormat="1" ht="16.5" customHeight="1">
      <c r="B183" s="37"/>
      <c r="C183" s="230" t="s">
        <v>199</v>
      </c>
      <c r="D183" s="230" t="s">
        <v>129</v>
      </c>
      <c r="E183" s="231" t="s">
        <v>352</v>
      </c>
      <c r="F183" s="232" t="s">
        <v>353</v>
      </c>
      <c r="G183" s="233" t="s">
        <v>312</v>
      </c>
      <c r="H183" s="234">
        <v>130</v>
      </c>
      <c r="I183" s="235"/>
      <c r="J183" s="236">
        <f>ROUND(I183*H183,2)</f>
        <v>0</v>
      </c>
      <c r="K183" s="232" t="s">
        <v>133</v>
      </c>
      <c r="L183" s="42"/>
      <c r="M183" s="237" t="s">
        <v>1</v>
      </c>
      <c r="N183" s="238" t="s">
        <v>41</v>
      </c>
      <c r="O183" s="85"/>
      <c r="P183" s="239">
        <f>O183*H183</f>
        <v>0</v>
      </c>
      <c r="Q183" s="239">
        <v>0</v>
      </c>
      <c r="R183" s="239">
        <f>Q183*H183</f>
        <v>0</v>
      </c>
      <c r="S183" s="239">
        <v>0</v>
      </c>
      <c r="T183" s="240">
        <f>S183*H183</f>
        <v>0</v>
      </c>
      <c r="AR183" s="241" t="s">
        <v>134</v>
      </c>
      <c r="AT183" s="241" t="s">
        <v>129</v>
      </c>
      <c r="AU183" s="241" t="s">
        <v>85</v>
      </c>
      <c r="AY183" s="16" t="s">
        <v>127</v>
      </c>
      <c r="BE183" s="242">
        <f>IF(N183="základní",J183,0)</f>
        <v>0</v>
      </c>
      <c r="BF183" s="242">
        <f>IF(N183="snížená",J183,0)</f>
        <v>0</v>
      </c>
      <c r="BG183" s="242">
        <f>IF(N183="zákl. přenesená",J183,0)</f>
        <v>0</v>
      </c>
      <c r="BH183" s="242">
        <f>IF(N183="sníž. přenesená",J183,0)</f>
        <v>0</v>
      </c>
      <c r="BI183" s="242">
        <f>IF(N183="nulová",J183,0)</f>
        <v>0</v>
      </c>
      <c r="BJ183" s="16" t="s">
        <v>83</v>
      </c>
      <c r="BK183" s="242">
        <f>ROUND(I183*H183,2)</f>
        <v>0</v>
      </c>
      <c r="BL183" s="16" t="s">
        <v>134</v>
      </c>
      <c r="BM183" s="241" t="s">
        <v>354</v>
      </c>
    </row>
    <row r="184" s="12" customFormat="1">
      <c r="B184" s="243"/>
      <c r="C184" s="244"/>
      <c r="D184" s="245" t="s">
        <v>136</v>
      </c>
      <c r="E184" s="246" t="s">
        <v>1</v>
      </c>
      <c r="F184" s="247" t="s">
        <v>349</v>
      </c>
      <c r="G184" s="244"/>
      <c r="H184" s="246" t="s">
        <v>1</v>
      </c>
      <c r="I184" s="248"/>
      <c r="J184" s="244"/>
      <c r="K184" s="244"/>
      <c r="L184" s="249"/>
      <c r="M184" s="250"/>
      <c r="N184" s="251"/>
      <c r="O184" s="251"/>
      <c r="P184" s="251"/>
      <c r="Q184" s="251"/>
      <c r="R184" s="251"/>
      <c r="S184" s="251"/>
      <c r="T184" s="252"/>
      <c r="AT184" s="253" t="s">
        <v>136</v>
      </c>
      <c r="AU184" s="253" t="s">
        <v>85</v>
      </c>
      <c r="AV184" s="12" t="s">
        <v>83</v>
      </c>
      <c r="AW184" s="12" t="s">
        <v>32</v>
      </c>
      <c r="AX184" s="12" t="s">
        <v>76</v>
      </c>
      <c r="AY184" s="253" t="s">
        <v>127</v>
      </c>
    </row>
    <row r="185" s="13" customFormat="1">
      <c r="B185" s="254"/>
      <c r="C185" s="255"/>
      <c r="D185" s="245" t="s">
        <v>136</v>
      </c>
      <c r="E185" s="256" t="s">
        <v>1</v>
      </c>
      <c r="F185" s="257" t="s">
        <v>315</v>
      </c>
      <c r="G185" s="255"/>
      <c r="H185" s="258">
        <v>130</v>
      </c>
      <c r="I185" s="259"/>
      <c r="J185" s="255"/>
      <c r="K185" s="255"/>
      <c r="L185" s="260"/>
      <c r="M185" s="261"/>
      <c r="N185" s="262"/>
      <c r="O185" s="262"/>
      <c r="P185" s="262"/>
      <c r="Q185" s="262"/>
      <c r="R185" s="262"/>
      <c r="S185" s="262"/>
      <c r="T185" s="263"/>
      <c r="AT185" s="264" t="s">
        <v>136</v>
      </c>
      <c r="AU185" s="264" t="s">
        <v>85</v>
      </c>
      <c r="AV185" s="13" t="s">
        <v>85</v>
      </c>
      <c r="AW185" s="13" t="s">
        <v>32</v>
      </c>
      <c r="AX185" s="13" t="s">
        <v>76</v>
      </c>
      <c r="AY185" s="264" t="s">
        <v>127</v>
      </c>
    </row>
    <row r="186" s="14" customFormat="1">
      <c r="B186" s="265"/>
      <c r="C186" s="266"/>
      <c r="D186" s="245" t="s">
        <v>136</v>
      </c>
      <c r="E186" s="267" t="s">
        <v>1</v>
      </c>
      <c r="F186" s="268" t="s">
        <v>139</v>
      </c>
      <c r="G186" s="266"/>
      <c r="H186" s="269">
        <v>130</v>
      </c>
      <c r="I186" s="270"/>
      <c r="J186" s="266"/>
      <c r="K186" s="266"/>
      <c r="L186" s="271"/>
      <c r="M186" s="272"/>
      <c r="N186" s="273"/>
      <c r="O186" s="273"/>
      <c r="P186" s="273"/>
      <c r="Q186" s="273"/>
      <c r="R186" s="273"/>
      <c r="S186" s="273"/>
      <c r="T186" s="274"/>
      <c r="AT186" s="275" t="s">
        <v>136</v>
      </c>
      <c r="AU186" s="275" t="s">
        <v>85</v>
      </c>
      <c r="AV186" s="14" t="s">
        <v>134</v>
      </c>
      <c r="AW186" s="14" t="s">
        <v>32</v>
      </c>
      <c r="AX186" s="14" t="s">
        <v>83</v>
      </c>
      <c r="AY186" s="275" t="s">
        <v>127</v>
      </c>
    </row>
    <row r="187" s="1" customFormat="1" ht="16.5" customHeight="1">
      <c r="B187" s="37"/>
      <c r="C187" s="230" t="s">
        <v>8</v>
      </c>
      <c r="D187" s="230" t="s">
        <v>129</v>
      </c>
      <c r="E187" s="231" t="s">
        <v>352</v>
      </c>
      <c r="F187" s="232" t="s">
        <v>353</v>
      </c>
      <c r="G187" s="233" t="s">
        <v>312</v>
      </c>
      <c r="H187" s="234">
        <v>8.4640000000000004</v>
      </c>
      <c r="I187" s="235"/>
      <c r="J187" s="236">
        <f>ROUND(I187*H187,2)</f>
        <v>0</v>
      </c>
      <c r="K187" s="232" t="s">
        <v>133</v>
      </c>
      <c r="L187" s="42"/>
      <c r="M187" s="237" t="s">
        <v>1</v>
      </c>
      <c r="N187" s="238" t="s">
        <v>41</v>
      </c>
      <c r="O187" s="85"/>
      <c r="P187" s="239">
        <f>O187*H187</f>
        <v>0</v>
      </c>
      <c r="Q187" s="239">
        <v>0</v>
      </c>
      <c r="R187" s="239">
        <f>Q187*H187</f>
        <v>0</v>
      </c>
      <c r="S187" s="239">
        <v>0</v>
      </c>
      <c r="T187" s="240">
        <f>S187*H187</f>
        <v>0</v>
      </c>
      <c r="AR187" s="241" t="s">
        <v>134</v>
      </c>
      <c r="AT187" s="241" t="s">
        <v>129</v>
      </c>
      <c r="AU187" s="241" t="s">
        <v>85</v>
      </c>
      <c r="AY187" s="16" t="s">
        <v>127</v>
      </c>
      <c r="BE187" s="242">
        <f>IF(N187="základní",J187,0)</f>
        <v>0</v>
      </c>
      <c r="BF187" s="242">
        <f>IF(N187="snížená",J187,0)</f>
        <v>0</v>
      </c>
      <c r="BG187" s="242">
        <f>IF(N187="zákl. přenesená",J187,0)</f>
        <v>0</v>
      </c>
      <c r="BH187" s="242">
        <f>IF(N187="sníž. přenesená",J187,0)</f>
        <v>0</v>
      </c>
      <c r="BI187" s="242">
        <f>IF(N187="nulová",J187,0)</f>
        <v>0</v>
      </c>
      <c r="BJ187" s="16" t="s">
        <v>83</v>
      </c>
      <c r="BK187" s="242">
        <f>ROUND(I187*H187,2)</f>
        <v>0</v>
      </c>
      <c r="BL187" s="16" t="s">
        <v>134</v>
      </c>
      <c r="BM187" s="241" t="s">
        <v>355</v>
      </c>
    </row>
    <row r="188" s="12" customFormat="1">
      <c r="B188" s="243"/>
      <c r="C188" s="244"/>
      <c r="D188" s="245" t="s">
        <v>136</v>
      </c>
      <c r="E188" s="246" t="s">
        <v>1</v>
      </c>
      <c r="F188" s="247" t="s">
        <v>329</v>
      </c>
      <c r="G188" s="244"/>
      <c r="H188" s="246" t="s">
        <v>1</v>
      </c>
      <c r="I188" s="248"/>
      <c r="J188" s="244"/>
      <c r="K188" s="244"/>
      <c r="L188" s="249"/>
      <c r="M188" s="250"/>
      <c r="N188" s="251"/>
      <c r="O188" s="251"/>
      <c r="P188" s="251"/>
      <c r="Q188" s="251"/>
      <c r="R188" s="251"/>
      <c r="S188" s="251"/>
      <c r="T188" s="252"/>
      <c r="AT188" s="253" t="s">
        <v>136</v>
      </c>
      <c r="AU188" s="253" t="s">
        <v>85</v>
      </c>
      <c r="AV188" s="12" t="s">
        <v>83</v>
      </c>
      <c r="AW188" s="12" t="s">
        <v>32</v>
      </c>
      <c r="AX188" s="12" t="s">
        <v>76</v>
      </c>
      <c r="AY188" s="253" t="s">
        <v>127</v>
      </c>
    </row>
    <row r="189" s="13" customFormat="1">
      <c r="B189" s="254"/>
      <c r="C189" s="255"/>
      <c r="D189" s="245" t="s">
        <v>136</v>
      </c>
      <c r="E189" s="256" t="s">
        <v>1</v>
      </c>
      <c r="F189" s="257" t="s">
        <v>351</v>
      </c>
      <c r="G189" s="255"/>
      <c r="H189" s="258">
        <v>8.4640000000000004</v>
      </c>
      <c r="I189" s="259"/>
      <c r="J189" s="255"/>
      <c r="K189" s="255"/>
      <c r="L189" s="260"/>
      <c r="M189" s="261"/>
      <c r="N189" s="262"/>
      <c r="O189" s="262"/>
      <c r="P189" s="262"/>
      <c r="Q189" s="262"/>
      <c r="R189" s="262"/>
      <c r="S189" s="262"/>
      <c r="T189" s="263"/>
      <c r="AT189" s="264" t="s">
        <v>136</v>
      </c>
      <c r="AU189" s="264" t="s">
        <v>85</v>
      </c>
      <c r="AV189" s="13" t="s">
        <v>85</v>
      </c>
      <c r="AW189" s="13" t="s">
        <v>32</v>
      </c>
      <c r="AX189" s="13" t="s">
        <v>76</v>
      </c>
      <c r="AY189" s="264" t="s">
        <v>127</v>
      </c>
    </row>
    <row r="190" s="14" customFormat="1">
      <c r="B190" s="265"/>
      <c r="C190" s="266"/>
      <c r="D190" s="245" t="s">
        <v>136</v>
      </c>
      <c r="E190" s="267" t="s">
        <v>1</v>
      </c>
      <c r="F190" s="268" t="s">
        <v>139</v>
      </c>
      <c r="G190" s="266"/>
      <c r="H190" s="269">
        <v>8.4640000000000004</v>
      </c>
      <c r="I190" s="270"/>
      <c r="J190" s="266"/>
      <c r="K190" s="266"/>
      <c r="L190" s="271"/>
      <c r="M190" s="272"/>
      <c r="N190" s="273"/>
      <c r="O190" s="273"/>
      <c r="P190" s="273"/>
      <c r="Q190" s="273"/>
      <c r="R190" s="273"/>
      <c r="S190" s="273"/>
      <c r="T190" s="274"/>
      <c r="AT190" s="275" t="s">
        <v>136</v>
      </c>
      <c r="AU190" s="275" t="s">
        <v>85</v>
      </c>
      <c r="AV190" s="14" t="s">
        <v>134</v>
      </c>
      <c r="AW190" s="14" t="s">
        <v>32</v>
      </c>
      <c r="AX190" s="14" t="s">
        <v>83</v>
      </c>
      <c r="AY190" s="275" t="s">
        <v>127</v>
      </c>
    </row>
    <row r="191" s="1" customFormat="1" ht="24" customHeight="1">
      <c r="B191" s="37"/>
      <c r="C191" s="230" t="s">
        <v>208</v>
      </c>
      <c r="D191" s="230" t="s">
        <v>129</v>
      </c>
      <c r="E191" s="231" t="s">
        <v>356</v>
      </c>
      <c r="F191" s="232" t="s">
        <v>357</v>
      </c>
      <c r="G191" s="233" t="s">
        <v>228</v>
      </c>
      <c r="H191" s="234">
        <v>234</v>
      </c>
      <c r="I191" s="235"/>
      <c r="J191" s="236">
        <f>ROUND(I191*H191,2)</f>
        <v>0</v>
      </c>
      <c r="K191" s="232" t="s">
        <v>133</v>
      </c>
      <c r="L191" s="42"/>
      <c r="M191" s="237" t="s">
        <v>1</v>
      </c>
      <c r="N191" s="238" t="s">
        <v>41</v>
      </c>
      <c r="O191" s="85"/>
      <c r="P191" s="239">
        <f>O191*H191</f>
        <v>0</v>
      </c>
      <c r="Q191" s="239">
        <v>0</v>
      </c>
      <c r="R191" s="239">
        <f>Q191*H191</f>
        <v>0</v>
      </c>
      <c r="S191" s="239">
        <v>0</v>
      </c>
      <c r="T191" s="240">
        <f>S191*H191</f>
        <v>0</v>
      </c>
      <c r="AR191" s="241" t="s">
        <v>134</v>
      </c>
      <c r="AT191" s="241" t="s">
        <v>129</v>
      </c>
      <c r="AU191" s="241" t="s">
        <v>85</v>
      </c>
      <c r="AY191" s="16" t="s">
        <v>127</v>
      </c>
      <c r="BE191" s="242">
        <f>IF(N191="základní",J191,0)</f>
        <v>0</v>
      </c>
      <c r="BF191" s="242">
        <f>IF(N191="snížená",J191,0)</f>
        <v>0</v>
      </c>
      <c r="BG191" s="242">
        <f>IF(N191="zákl. přenesená",J191,0)</f>
        <v>0</v>
      </c>
      <c r="BH191" s="242">
        <f>IF(N191="sníž. přenesená",J191,0)</f>
        <v>0</v>
      </c>
      <c r="BI191" s="242">
        <f>IF(N191="nulová",J191,0)</f>
        <v>0</v>
      </c>
      <c r="BJ191" s="16" t="s">
        <v>83</v>
      </c>
      <c r="BK191" s="242">
        <f>ROUND(I191*H191,2)</f>
        <v>0</v>
      </c>
      <c r="BL191" s="16" t="s">
        <v>134</v>
      </c>
      <c r="BM191" s="241" t="s">
        <v>358</v>
      </c>
    </row>
    <row r="192" s="12" customFormat="1">
      <c r="B192" s="243"/>
      <c r="C192" s="244"/>
      <c r="D192" s="245" t="s">
        <v>136</v>
      </c>
      <c r="E192" s="246" t="s">
        <v>1</v>
      </c>
      <c r="F192" s="247" t="s">
        <v>349</v>
      </c>
      <c r="G192" s="244"/>
      <c r="H192" s="246" t="s">
        <v>1</v>
      </c>
      <c r="I192" s="248"/>
      <c r="J192" s="244"/>
      <c r="K192" s="244"/>
      <c r="L192" s="249"/>
      <c r="M192" s="250"/>
      <c r="N192" s="251"/>
      <c r="O192" s="251"/>
      <c r="P192" s="251"/>
      <c r="Q192" s="251"/>
      <c r="R192" s="251"/>
      <c r="S192" s="251"/>
      <c r="T192" s="252"/>
      <c r="AT192" s="253" t="s">
        <v>136</v>
      </c>
      <c r="AU192" s="253" t="s">
        <v>85</v>
      </c>
      <c r="AV192" s="12" t="s">
        <v>83</v>
      </c>
      <c r="AW192" s="12" t="s">
        <v>32</v>
      </c>
      <c r="AX192" s="12" t="s">
        <v>76</v>
      </c>
      <c r="AY192" s="253" t="s">
        <v>127</v>
      </c>
    </row>
    <row r="193" s="13" customFormat="1">
      <c r="B193" s="254"/>
      <c r="C193" s="255"/>
      <c r="D193" s="245" t="s">
        <v>136</v>
      </c>
      <c r="E193" s="256" t="s">
        <v>1</v>
      </c>
      <c r="F193" s="257" t="s">
        <v>359</v>
      </c>
      <c r="G193" s="255"/>
      <c r="H193" s="258">
        <v>234</v>
      </c>
      <c r="I193" s="259"/>
      <c r="J193" s="255"/>
      <c r="K193" s="255"/>
      <c r="L193" s="260"/>
      <c r="M193" s="261"/>
      <c r="N193" s="262"/>
      <c r="O193" s="262"/>
      <c r="P193" s="262"/>
      <c r="Q193" s="262"/>
      <c r="R193" s="262"/>
      <c r="S193" s="262"/>
      <c r="T193" s="263"/>
      <c r="AT193" s="264" t="s">
        <v>136</v>
      </c>
      <c r="AU193" s="264" t="s">
        <v>85</v>
      </c>
      <c r="AV193" s="13" t="s">
        <v>85</v>
      </c>
      <c r="AW193" s="13" t="s">
        <v>32</v>
      </c>
      <c r="AX193" s="13" t="s">
        <v>76</v>
      </c>
      <c r="AY193" s="264" t="s">
        <v>127</v>
      </c>
    </row>
    <row r="194" s="14" customFormat="1">
      <c r="B194" s="265"/>
      <c r="C194" s="266"/>
      <c r="D194" s="245" t="s">
        <v>136</v>
      </c>
      <c r="E194" s="267" t="s">
        <v>1</v>
      </c>
      <c r="F194" s="268" t="s">
        <v>139</v>
      </c>
      <c r="G194" s="266"/>
      <c r="H194" s="269">
        <v>234</v>
      </c>
      <c r="I194" s="270"/>
      <c r="J194" s="266"/>
      <c r="K194" s="266"/>
      <c r="L194" s="271"/>
      <c r="M194" s="272"/>
      <c r="N194" s="273"/>
      <c r="O194" s="273"/>
      <c r="P194" s="273"/>
      <c r="Q194" s="273"/>
      <c r="R194" s="273"/>
      <c r="S194" s="273"/>
      <c r="T194" s="274"/>
      <c r="AT194" s="275" t="s">
        <v>136</v>
      </c>
      <c r="AU194" s="275" t="s">
        <v>85</v>
      </c>
      <c r="AV194" s="14" t="s">
        <v>134</v>
      </c>
      <c r="AW194" s="14" t="s">
        <v>32</v>
      </c>
      <c r="AX194" s="14" t="s">
        <v>83</v>
      </c>
      <c r="AY194" s="275" t="s">
        <v>127</v>
      </c>
    </row>
    <row r="195" s="1" customFormat="1" ht="24" customHeight="1">
      <c r="B195" s="37"/>
      <c r="C195" s="230" t="s">
        <v>214</v>
      </c>
      <c r="D195" s="230" t="s">
        <v>129</v>
      </c>
      <c r="E195" s="231" t="s">
        <v>356</v>
      </c>
      <c r="F195" s="232" t="s">
        <v>357</v>
      </c>
      <c r="G195" s="233" t="s">
        <v>228</v>
      </c>
      <c r="H195" s="234">
        <v>15.234999999999999</v>
      </c>
      <c r="I195" s="235"/>
      <c r="J195" s="236">
        <f>ROUND(I195*H195,2)</f>
        <v>0</v>
      </c>
      <c r="K195" s="232" t="s">
        <v>133</v>
      </c>
      <c r="L195" s="42"/>
      <c r="M195" s="237" t="s">
        <v>1</v>
      </c>
      <c r="N195" s="238" t="s">
        <v>41</v>
      </c>
      <c r="O195" s="85"/>
      <c r="P195" s="239">
        <f>O195*H195</f>
        <v>0</v>
      </c>
      <c r="Q195" s="239">
        <v>0</v>
      </c>
      <c r="R195" s="239">
        <f>Q195*H195</f>
        <v>0</v>
      </c>
      <c r="S195" s="239">
        <v>0</v>
      </c>
      <c r="T195" s="240">
        <f>S195*H195</f>
        <v>0</v>
      </c>
      <c r="AR195" s="241" t="s">
        <v>134</v>
      </c>
      <c r="AT195" s="241" t="s">
        <v>129</v>
      </c>
      <c r="AU195" s="241" t="s">
        <v>85</v>
      </c>
      <c r="AY195" s="16" t="s">
        <v>127</v>
      </c>
      <c r="BE195" s="242">
        <f>IF(N195="základní",J195,0)</f>
        <v>0</v>
      </c>
      <c r="BF195" s="242">
        <f>IF(N195="snížená",J195,0)</f>
        <v>0</v>
      </c>
      <c r="BG195" s="242">
        <f>IF(N195="zákl. přenesená",J195,0)</f>
        <v>0</v>
      </c>
      <c r="BH195" s="242">
        <f>IF(N195="sníž. přenesená",J195,0)</f>
        <v>0</v>
      </c>
      <c r="BI195" s="242">
        <f>IF(N195="nulová",J195,0)</f>
        <v>0</v>
      </c>
      <c r="BJ195" s="16" t="s">
        <v>83</v>
      </c>
      <c r="BK195" s="242">
        <f>ROUND(I195*H195,2)</f>
        <v>0</v>
      </c>
      <c r="BL195" s="16" t="s">
        <v>134</v>
      </c>
      <c r="BM195" s="241" t="s">
        <v>360</v>
      </c>
    </row>
    <row r="196" s="12" customFormat="1">
      <c r="B196" s="243"/>
      <c r="C196" s="244"/>
      <c r="D196" s="245" t="s">
        <v>136</v>
      </c>
      <c r="E196" s="246" t="s">
        <v>1</v>
      </c>
      <c r="F196" s="247" t="s">
        <v>329</v>
      </c>
      <c r="G196" s="244"/>
      <c r="H196" s="246" t="s">
        <v>1</v>
      </c>
      <c r="I196" s="248"/>
      <c r="J196" s="244"/>
      <c r="K196" s="244"/>
      <c r="L196" s="249"/>
      <c r="M196" s="250"/>
      <c r="N196" s="251"/>
      <c r="O196" s="251"/>
      <c r="P196" s="251"/>
      <c r="Q196" s="251"/>
      <c r="R196" s="251"/>
      <c r="S196" s="251"/>
      <c r="T196" s="252"/>
      <c r="AT196" s="253" t="s">
        <v>136</v>
      </c>
      <c r="AU196" s="253" t="s">
        <v>85</v>
      </c>
      <c r="AV196" s="12" t="s">
        <v>83</v>
      </c>
      <c r="AW196" s="12" t="s">
        <v>32</v>
      </c>
      <c r="AX196" s="12" t="s">
        <v>76</v>
      </c>
      <c r="AY196" s="253" t="s">
        <v>127</v>
      </c>
    </row>
    <row r="197" s="13" customFormat="1">
      <c r="B197" s="254"/>
      <c r="C197" s="255"/>
      <c r="D197" s="245" t="s">
        <v>136</v>
      </c>
      <c r="E197" s="256" t="s">
        <v>1</v>
      </c>
      <c r="F197" s="257" t="s">
        <v>361</v>
      </c>
      <c r="G197" s="255"/>
      <c r="H197" s="258">
        <v>15.234999999999999</v>
      </c>
      <c r="I197" s="259"/>
      <c r="J197" s="255"/>
      <c r="K197" s="255"/>
      <c r="L197" s="260"/>
      <c r="M197" s="261"/>
      <c r="N197" s="262"/>
      <c r="O197" s="262"/>
      <c r="P197" s="262"/>
      <c r="Q197" s="262"/>
      <c r="R197" s="262"/>
      <c r="S197" s="262"/>
      <c r="T197" s="263"/>
      <c r="AT197" s="264" t="s">
        <v>136</v>
      </c>
      <c r="AU197" s="264" t="s">
        <v>85</v>
      </c>
      <c r="AV197" s="13" t="s">
        <v>85</v>
      </c>
      <c r="AW197" s="13" t="s">
        <v>32</v>
      </c>
      <c r="AX197" s="13" t="s">
        <v>76</v>
      </c>
      <c r="AY197" s="264" t="s">
        <v>127</v>
      </c>
    </row>
    <row r="198" s="14" customFormat="1">
      <c r="B198" s="265"/>
      <c r="C198" s="266"/>
      <c r="D198" s="245" t="s">
        <v>136</v>
      </c>
      <c r="E198" s="267" t="s">
        <v>1</v>
      </c>
      <c r="F198" s="268" t="s">
        <v>139</v>
      </c>
      <c r="G198" s="266"/>
      <c r="H198" s="269">
        <v>15.234999999999999</v>
      </c>
      <c r="I198" s="270"/>
      <c r="J198" s="266"/>
      <c r="K198" s="266"/>
      <c r="L198" s="271"/>
      <c r="M198" s="272"/>
      <c r="N198" s="273"/>
      <c r="O198" s="273"/>
      <c r="P198" s="273"/>
      <c r="Q198" s="273"/>
      <c r="R198" s="273"/>
      <c r="S198" s="273"/>
      <c r="T198" s="274"/>
      <c r="AT198" s="275" t="s">
        <v>136</v>
      </c>
      <c r="AU198" s="275" t="s">
        <v>85</v>
      </c>
      <c r="AV198" s="14" t="s">
        <v>134</v>
      </c>
      <c r="AW198" s="14" t="s">
        <v>32</v>
      </c>
      <c r="AX198" s="14" t="s">
        <v>83</v>
      </c>
      <c r="AY198" s="275" t="s">
        <v>127</v>
      </c>
    </row>
    <row r="199" s="1" customFormat="1" ht="24" customHeight="1">
      <c r="B199" s="37"/>
      <c r="C199" s="230" t="s">
        <v>219</v>
      </c>
      <c r="D199" s="230" t="s">
        <v>129</v>
      </c>
      <c r="E199" s="231" t="s">
        <v>362</v>
      </c>
      <c r="F199" s="232" t="s">
        <v>363</v>
      </c>
      <c r="G199" s="233" t="s">
        <v>312</v>
      </c>
      <c r="H199" s="234">
        <v>31.536000000000001</v>
      </c>
      <c r="I199" s="235"/>
      <c r="J199" s="236">
        <f>ROUND(I199*H199,2)</f>
        <v>0</v>
      </c>
      <c r="K199" s="232" t="s">
        <v>133</v>
      </c>
      <c r="L199" s="42"/>
      <c r="M199" s="237" t="s">
        <v>1</v>
      </c>
      <c r="N199" s="238" t="s">
        <v>41</v>
      </c>
      <c r="O199" s="85"/>
      <c r="P199" s="239">
        <f>O199*H199</f>
        <v>0</v>
      </c>
      <c r="Q199" s="239">
        <v>0</v>
      </c>
      <c r="R199" s="239">
        <f>Q199*H199</f>
        <v>0</v>
      </c>
      <c r="S199" s="239">
        <v>0</v>
      </c>
      <c r="T199" s="240">
        <f>S199*H199</f>
        <v>0</v>
      </c>
      <c r="AR199" s="241" t="s">
        <v>134</v>
      </c>
      <c r="AT199" s="241" t="s">
        <v>129</v>
      </c>
      <c r="AU199" s="241" t="s">
        <v>85</v>
      </c>
      <c r="AY199" s="16" t="s">
        <v>127</v>
      </c>
      <c r="BE199" s="242">
        <f>IF(N199="základní",J199,0)</f>
        <v>0</v>
      </c>
      <c r="BF199" s="242">
        <f>IF(N199="snížená",J199,0)</f>
        <v>0</v>
      </c>
      <c r="BG199" s="242">
        <f>IF(N199="zákl. přenesená",J199,0)</f>
        <v>0</v>
      </c>
      <c r="BH199" s="242">
        <f>IF(N199="sníž. přenesená",J199,0)</f>
        <v>0</v>
      </c>
      <c r="BI199" s="242">
        <f>IF(N199="nulová",J199,0)</f>
        <v>0</v>
      </c>
      <c r="BJ199" s="16" t="s">
        <v>83</v>
      </c>
      <c r="BK199" s="242">
        <f>ROUND(I199*H199,2)</f>
        <v>0</v>
      </c>
      <c r="BL199" s="16" t="s">
        <v>134</v>
      </c>
      <c r="BM199" s="241" t="s">
        <v>364</v>
      </c>
    </row>
    <row r="200" s="12" customFormat="1">
      <c r="B200" s="243"/>
      <c r="C200" s="244"/>
      <c r="D200" s="245" t="s">
        <v>136</v>
      </c>
      <c r="E200" s="246" t="s">
        <v>1</v>
      </c>
      <c r="F200" s="247" t="s">
        <v>329</v>
      </c>
      <c r="G200" s="244"/>
      <c r="H200" s="246" t="s">
        <v>1</v>
      </c>
      <c r="I200" s="248"/>
      <c r="J200" s="244"/>
      <c r="K200" s="244"/>
      <c r="L200" s="249"/>
      <c r="M200" s="250"/>
      <c r="N200" s="251"/>
      <c r="O200" s="251"/>
      <c r="P200" s="251"/>
      <c r="Q200" s="251"/>
      <c r="R200" s="251"/>
      <c r="S200" s="251"/>
      <c r="T200" s="252"/>
      <c r="AT200" s="253" t="s">
        <v>136</v>
      </c>
      <c r="AU200" s="253" t="s">
        <v>85</v>
      </c>
      <c r="AV200" s="12" t="s">
        <v>83</v>
      </c>
      <c r="AW200" s="12" t="s">
        <v>32</v>
      </c>
      <c r="AX200" s="12" t="s">
        <v>76</v>
      </c>
      <c r="AY200" s="253" t="s">
        <v>127</v>
      </c>
    </row>
    <row r="201" s="13" customFormat="1">
      <c r="B201" s="254"/>
      <c r="C201" s="255"/>
      <c r="D201" s="245" t="s">
        <v>136</v>
      </c>
      <c r="E201" s="256" t="s">
        <v>1</v>
      </c>
      <c r="F201" s="257" t="s">
        <v>365</v>
      </c>
      <c r="G201" s="255"/>
      <c r="H201" s="258">
        <v>31.536000000000001</v>
      </c>
      <c r="I201" s="259"/>
      <c r="J201" s="255"/>
      <c r="K201" s="255"/>
      <c r="L201" s="260"/>
      <c r="M201" s="261"/>
      <c r="N201" s="262"/>
      <c r="O201" s="262"/>
      <c r="P201" s="262"/>
      <c r="Q201" s="262"/>
      <c r="R201" s="262"/>
      <c r="S201" s="262"/>
      <c r="T201" s="263"/>
      <c r="AT201" s="264" t="s">
        <v>136</v>
      </c>
      <c r="AU201" s="264" t="s">
        <v>85</v>
      </c>
      <c r="AV201" s="13" t="s">
        <v>85</v>
      </c>
      <c r="AW201" s="13" t="s">
        <v>32</v>
      </c>
      <c r="AX201" s="13" t="s">
        <v>76</v>
      </c>
      <c r="AY201" s="264" t="s">
        <v>127</v>
      </c>
    </row>
    <row r="202" s="14" customFormat="1">
      <c r="B202" s="265"/>
      <c r="C202" s="266"/>
      <c r="D202" s="245" t="s">
        <v>136</v>
      </c>
      <c r="E202" s="267" t="s">
        <v>1</v>
      </c>
      <c r="F202" s="268" t="s">
        <v>139</v>
      </c>
      <c r="G202" s="266"/>
      <c r="H202" s="269">
        <v>31.536000000000001</v>
      </c>
      <c r="I202" s="270"/>
      <c r="J202" s="266"/>
      <c r="K202" s="266"/>
      <c r="L202" s="271"/>
      <c r="M202" s="272"/>
      <c r="N202" s="273"/>
      <c r="O202" s="273"/>
      <c r="P202" s="273"/>
      <c r="Q202" s="273"/>
      <c r="R202" s="273"/>
      <c r="S202" s="273"/>
      <c r="T202" s="274"/>
      <c r="AT202" s="275" t="s">
        <v>136</v>
      </c>
      <c r="AU202" s="275" t="s">
        <v>85</v>
      </c>
      <c r="AV202" s="14" t="s">
        <v>134</v>
      </c>
      <c r="AW202" s="14" t="s">
        <v>32</v>
      </c>
      <c r="AX202" s="14" t="s">
        <v>83</v>
      </c>
      <c r="AY202" s="275" t="s">
        <v>127</v>
      </c>
    </row>
    <row r="203" s="1" customFormat="1" ht="24" customHeight="1">
      <c r="B203" s="37"/>
      <c r="C203" s="230" t="s">
        <v>225</v>
      </c>
      <c r="D203" s="230" t="s">
        <v>129</v>
      </c>
      <c r="E203" s="231" t="s">
        <v>366</v>
      </c>
      <c r="F203" s="232" t="s">
        <v>367</v>
      </c>
      <c r="G203" s="233" t="s">
        <v>312</v>
      </c>
      <c r="H203" s="234">
        <v>6.7439999999999998</v>
      </c>
      <c r="I203" s="235"/>
      <c r="J203" s="236">
        <f>ROUND(I203*H203,2)</f>
        <v>0</v>
      </c>
      <c r="K203" s="232" t="s">
        <v>133</v>
      </c>
      <c r="L203" s="42"/>
      <c r="M203" s="237" t="s">
        <v>1</v>
      </c>
      <c r="N203" s="238" t="s">
        <v>41</v>
      </c>
      <c r="O203" s="85"/>
      <c r="P203" s="239">
        <f>O203*H203</f>
        <v>0</v>
      </c>
      <c r="Q203" s="239">
        <v>0</v>
      </c>
      <c r="R203" s="239">
        <f>Q203*H203</f>
        <v>0</v>
      </c>
      <c r="S203" s="239">
        <v>0</v>
      </c>
      <c r="T203" s="240">
        <f>S203*H203</f>
        <v>0</v>
      </c>
      <c r="AR203" s="241" t="s">
        <v>134</v>
      </c>
      <c r="AT203" s="241" t="s">
        <v>129</v>
      </c>
      <c r="AU203" s="241" t="s">
        <v>85</v>
      </c>
      <c r="AY203" s="16" t="s">
        <v>127</v>
      </c>
      <c r="BE203" s="242">
        <f>IF(N203="základní",J203,0)</f>
        <v>0</v>
      </c>
      <c r="BF203" s="242">
        <f>IF(N203="snížená",J203,0)</f>
        <v>0</v>
      </c>
      <c r="BG203" s="242">
        <f>IF(N203="zákl. přenesená",J203,0)</f>
        <v>0</v>
      </c>
      <c r="BH203" s="242">
        <f>IF(N203="sníž. přenesená",J203,0)</f>
        <v>0</v>
      </c>
      <c r="BI203" s="242">
        <f>IF(N203="nulová",J203,0)</f>
        <v>0</v>
      </c>
      <c r="BJ203" s="16" t="s">
        <v>83</v>
      </c>
      <c r="BK203" s="242">
        <f>ROUND(I203*H203,2)</f>
        <v>0</v>
      </c>
      <c r="BL203" s="16" t="s">
        <v>134</v>
      </c>
      <c r="BM203" s="241" t="s">
        <v>368</v>
      </c>
    </row>
    <row r="204" s="12" customFormat="1">
      <c r="B204" s="243"/>
      <c r="C204" s="244"/>
      <c r="D204" s="245" t="s">
        <v>136</v>
      </c>
      <c r="E204" s="246" t="s">
        <v>1</v>
      </c>
      <c r="F204" s="247" t="s">
        <v>369</v>
      </c>
      <c r="G204" s="244"/>
      <c r="H204" s="246" t="s">
        <v>1</v>
      </c>
      <c r="I204" s="248"/>
      <c r="J204" s="244"/>
      <c r="K204" s="244"/>
      <c r="L204" s="249"/>
      <c r="M204" s="250"/>
      <c r="N204" s="251"/>
      <c r="O204" s="251"/>
      <c r="P204" s="251"/>
      <c r="Q204" s="251"/>
      <c r="R204" s="251"/>
      <c r="S204" s="251"/>
      <c r="T204" s="252"/>
      <c r="AT204" s="253" t="s">
        <v>136</v>
      </c>
      <c r="AU204" s="253" t="s">
        <v>85</v>
      </c>
      <c r="AV204" s="12" t="s">
        <v>83</v>
      </c>
      <c r="AW204" s="12" t="s">
        <v>32</v>
      </c>
      <c r="AX204" s="12" t="s">
        <v>76</v>
      </c>
      <c r="AY204" s="253" t="s">
        <v>127</v>
      </c>
    </row>
    <row r="205" s="13" customFormat="1">
      <c r="B205" s="254"/>
      <c r="C205" s="255"/>
      <c r="D205" s="245" t="s">
        <v>136</v>
      </c>
      <c r="E205" s="256" t="s">
        <v>1</v>
      </c>
      <c r="F205" s="257" t="s">
        <v>370</v>
      </c>
      <c r="G205" s="255"/>
      <c r="H205" s="258">
        <v>6.7439999999999998</v>
      </c>
      <c r="I205" s="259"/>
      <c r="J205" s="255"/>
      <c r="K205" s="255"/>
      <c r="L205" s="260"/>
      <c r="M205" s="261"/>
      <c r="N205" s="262"/>
      <c r="O205" s="262"/>
      <c r="P205" s="262"/>
      <c r="Q205" s="262"/>
      <c r="R205" s="262"/>
      <c r="S205" s="262"/>
      <c r="T205" s="263"/>
      <c r="AT205" s="264" t="s">
        <v>136</v>
      </c>
      <c r="AU205" s="264" t="s">
        <v>85</v>
      </c>
      <c r="AV205" s="13" t="s">
        <v>85</v>
      </c>
      <c r="AW205" s="13" t="s">
        <v>32</v>
      </c>
      <c r="AX205" s="13" t="s">
        <v>76</v>
      </c>
      <c r="AY205" s="264" t="s">
        <v>127</v>
      </c>
    </row>
    <row r="206" s="14" customFormat="1">
      <c r="B206" s="265"/>
      <c r="C206" s="266"/>
      <c r="D206" s="245" t="s">
        <v>136</v>
      </c>
      <c r="E206" s="267" t="s">
        <v>1</v>
      </c>
      <c r="F206" s="268" t="s">
        <v>139</v>
      </c>
      <c r="G206" s="266"/>
      <c r="H206" s="269">
        <v>6.7439999999999998</v>
      </c>
      <c r="I206" s="270"/>
      <c r="J206" s="266"/>
      <c r="K206" s="266"/>
      <c r="L206" s="271"/>
      <c r="M206" s="272"/>
      <c r="N206" s="273"/>
      <c r="O206" s="273"/>
      <c r="P206" s="273"/>
      <c r="Q206" s="273"/>
      <c r="R206" s="273"/>
      <c r="S206" s="273"/>
      <c r="T206" s="274"/>
      <c r="AT206" s="275" t="s">
        <v>136</v>
      </c>
      <c r="AU206" s="275" t="s">
        <v>85</v>
      </c>
      <c r="AV206" s="14" t="s">
        <v>134</v>
      </c>
      <c r="AW206" s="14" t="s">
        <v>32</v>
      </c>
      <c r="AX206" s="14" t="s">
        <v>83</v>
      </c>
      <c r="AY206" s="275" t="s">
        <v>127</v>
      </c>
    </row>
    <row r="207" s="1" customFormat="1" ht="16.5" customHeight="1">
      <c r="B207" s="37"/>
      <c r="C207" s="281" t="s">
        <v>232</v>
      </c>
      <c r="D207" s="281" t="s">
        <v>371</v>
      </c>
      <c r="E207" s="282" t="s">
        <v>372</v>
      </c>
      <c r="F207" s="283" t="s">
        <v>373</v>
      </c>
      <c r="G207" s="284" t="s">
        <v>312</v>
      </c>
      <c r="H207" s="285">
        <v>6.7439999999999998</v>
      </c>
      <c r="I207" s="286"/>
      <c r="J207" s="287">
        <f>ROUND(I207*H207,2)</f>
        <v>0</v>
      </c>
      <c r="K207" s="283" t="s">
        <v>1</v>
      </c>
      <c r="L207" s="288"/>
      <c r="M207" s="289" t="s">
        <v>1</v>
      </c>
      <c r="N207" s="290" t="s">
        <v>41</v>
      </c>
      <c r="O207" s="85"/>
      <c r="P207" s="239">
        <f>O207*H207</f>
        <v>0</v>
      </c>
      <c r="Q207" s="239">
        <v>0</v>
      </c>
      <c r="R207" s="239">
        <f>Q207*H207</f>
        <v>0</v>
      </c>
      <c r="S207" s="239">
        <v>0</v>
      </c>
      <c r="T207" s="240">
        <f>S207*H207</f>
        <v>0</v>
      </c>
      <c r="AR207" s="241" t="s">
        <v>171</v>
      </c>
      <c r="AT207" s="241" t="s">
        <v>371</v>
      </c>
      <c r="AU207" s="241" t="s">
        <v>85</v>
      </c>
      <c r="AY207" s="16" t="s">
        <v>127</v>
      </c>
      <c r="BE207" s="242">
        <f>IF(N207="základní",J207,0)</f>
        <v>0</v>
      </c>
      <c r="BF207" s="242">
        <f>IF(N207="snížená",J207,0)</f>
        <v>0</v>
      </c>
      <c r="BG207" s="242">
        <f>IF(N207="zákl. přenesená",J207,0)</f>
        <v>0</v>
      </c>
      <c r="BH207" s="242">
        <f>IF(N207="sníž. přenesená",J207,0)</f>
        <v>0</v>
      </c>
      <c r="BI207" s="242">
        <f>IF(N207="nulová",J207,0)</f>
        <v>0</v>
      </c>
      <c r="BJ207" s="16" t="s">
        <v>83</v>
      </c>
      <c r="BK207" s="242">
        <f>ROUND(I207*H207,2)</f>
        <v>0</v>
      </c>
      <c r="BL207" s="16" t="s">
        <v>134</v>
      </c>
      <c r="BM207" s="241" t="s">
        <v>374</v>
      </c>
    </row>
    <row r="208" s="12" customFormat="1">
      <c r="B208" s="243"/>
      <c r="C208" s="244"/>
      <c r="D208" s="245" t="s">
        <v>136</v>
      </c>
      <c r="E208" s="246" t="s">
        <v>1</v>
      </c>
      <c r="F208" s="247" t="s">
        <v>329</v>
      </c>
      <c r="G208" s="244"/>
      <c r="H208" s="246" t="s">
        <v>1</v>
      </c>
      <c r="I208" s="248"/>
      <c r="J208" s="244"/>
      <c r="K208" s="244"/>
      <c r="L208" s="249"/>
      <c r="M208" s="250"/>
      <c r="N208" s="251"/>
      <c r="O208" s="251"/>
      <c r="P208" s="251"/>
      <c r="Q208" s="251"/>
      <c r="R208" s="251"/>
      <c r="S208" s="251"/>
      <c r="T208" s="252"/>
      <c r="AT208" s="253" t="s">
        <v>136</v>
      </c>
      <c r="AU208" s="253" t="s">
        <v>85</v>
      </c>
      <c r="AV208" s="12" t="s">
        <v>83</v>
      </c>
      <c r="AW208" s="12" t="s">
        <v>32</v>
      </c>
      <c r="AX208" s="12" t="s">
        <v>76</v>
      </c>
      <c r="AY208" s="253" t="s">
        <v>127</v>
      </c>
    </row>
    <row r="209" s="13" customFormat="1">
      <c r="B209" s="254"/>
      <c r="C209" s="255"/>
      <c r="D209" s="245" t="s">
        <v>136</v>
      </c>
      <c r="E209" s="256" t="s">
        <v>1</v>
      </c>
      <c r="F209" s="257" t="s">
        <v>370</v>
      </c>
      <c r="G209" s="255"/>
      <c r="H209" s="258">
        <v>6.7439999999999998</v>
      </c>
      <c r="I209" s="259"/>
      <c r="J209" s="255"/>
      <c r="K209" s="255"/>
      <c r="L209" s="260"/>
      <c r="M209" s="261"/>
      <c r="N209" s="262"/>
      <c r="O209" s="262"/>
      <c r="P209" s="262"/>
      <c r="Q209" s="262"/>
      <c r="R209" s="262"/>
      <c r="S209" s="262"/>
      <c r="T209" s="263"/>
      <c r="AT209" s="264" t="s">
        <v>136</v>
      </c>
      <c r="AU209" s="264" t="s">
        <v>85</v>
      </c>
      <c r="AV209" s="13" t="s">
        <v>85</v>
      </c>
      <c r="AW209" s="13" t="s">
        <v>32</v>
      </c>
      <c r="AX209" s="13" t="s">
        <v>76</v>
      </c>
      <c r="AY209" s="264" t="s">
        <v>127</v>
      </c>
    </row>
    <row r="210" s="14" customFormat="1">
      <c r="B210" s="265"/>
      <c r="C210" s="266"/>
      <c r="D210" s="245" t="s">
        <v>136</v>
      </c>
      <c r="E210" s="267" t="s">
        <v>1</v>
      </c>
      <c r="F210" s="268" t="s">
        <v>139</v>
      </c>
      <c r="G210" s="266"/>
      <c r="H210" s="269">
        <v>6.7439999999999998</v>
      </c>
      <c r="I210" s="270"/>
      <c r="J210" s="266"/>
      <c r="K210" s="266"/>
      <c r="L210" s="271"/>
      <c r="M210" s="272"/>
      <c r="N210" s="273"/>
      <c r="O210" s="273"/>
      <c r="P210" s="273"/>
      <c r="Q210" s="273"/>
      <c r="R210" s="273"/>
      <c r="S210" s="273"/>
      <c r="T210" s="274"/>
      <c r="AT210" s="275" t="s">
        <v>136</v>
      </c>
      <c r="AU210" s="275" t="s">
        <v>85</v>
      </c>
      <c r="AV210" s="14" t="s">
        <v>134</v>
      </c>
      <c r="AW210" s="14" t="s">
        <v>32</v>
      </c>
      <c r="AX210" s="14" t="s">
        <v>83</v>
      </c>
      <c r="AY210" s="275" t="s">
        <v>127</v>
      </c>
    </row>
    <row r="211" s="1" customFormat="1" ht="16.5" customHeight="1">
      <c r="B211" s="37"/>
      <c r="C211" s="230" t="s">
        <v>7</v>
      </c>
      <c r="D211" s="230" t="s">
        <v>129</v>
      </c>
      <c r="E211" s="231" t="s">
        <v>375</v>
      </c>
      <c r="F211" s="232" t="s">
        <v>376</v>
      </c>
      <c r="G211" s="233" t="s">
        <v>132</v>
      </c>
      <c r="H211" s="234">
        <v>618</v>
      </c>
      <c r="I211" s="235"/>
      <c r="J211" s="236">
        <f>ROUND(I211*H211,2)</f>
        <v>0</v>
      </c>
      <c r="K211" s="232" t="s">
        <v>133</v>
      </c>
      <c r="L211" s="42"/>
      <c r="M211" s="237" t="s">
        <v>1</v>
      </c>
      <c r="N211" s="238" t="s">
        <v>41</v>
      </c>
      <c r="O211" s="85"/>
      <c r="P211" s="239">
        <f>O211*H211</f>
        <v>0</v>
      </c>
      <c r="Q211" s="239">
        <v>0</v>
      </c>
      <c r="R211" s="239">
        <f>Q211*H211</f>
        <v>0</v>
      </c>
      <c r="S211" s="239">
        <v>0</v>
      </c>
      <c r="T211" s="240">
        <f>S211*H211</f>
        <v>0</v>
      </c>
      <c r="AR211" s="241" t="s">
        <v>134</v>
      </c>
      <c r="AT211" s="241" t="s">
        <v>129</v>
      </c>
      <c r="AU211" s="241" t="s">
        <v>85</v>
      </c>
      <c r="AY211" s="16" t="s">
        <v>127</v>
      </c>
      <c r="BE211" s="242">
        <f>IF(N211="základní",J211,0)</f>
        <v>0</v>
      </c>
      <c r="BF211" s="242">
        <f>IF(N211="snížená",J211,0)</f>
        <v>0</v>
      </c>
      <c r="BG211" s="242">
        <f>IF(N211="zákl. přenesená",J211,0)</f>
        <v>0</v>
      </c>
      <c r="BH211" s="242">
        <f>IF(N211="sníž. přenesená",J211,0)</f>
        <v>0</v>
      </c>
      <c r="BI211" s="242">
        <f>IF(N211="nulová",J211,0)</f>
        <v>0</v>
      </c>
      <c r="BJ211" s="16" t="s">
        <v>83</v>
      </c>
      <c r="BK211" s="242">
        <f>ROUND(I211*H211,2)</f>
        <v>0</v>
      </c>
      <c r="BL211" s="16" t="s">
        <v>134</v>
      </c>
      <c r="BM211" s="241" t="s">
        <v>377</v>
      </c>
    </row>
    <row r="212" s="12" customFormat="1">
      <c r="B212" s="243"/>
      <c r="C212" s="244"/>
      <c r="D212" s="245" t="s">
        <v>136</v>
      </c>
      <c r="E212" s="246" t="s">
        <v>1</v>
      </c>
      <c r="F212" s="247" t="s">
        <v>378</v>
      </c>
      <c r="G212" s="244"/>
      <c r="H212" s="246" t="s">
        <v>1</v>
      </c>
      <c r="I212" s="248"/>
      <c r="J212" s="244"/>
      <c r="K212" s="244"/>
      <c r="L212" s="249"/>
      <c r="M212" s="250"/>
      <c r="N212" s="251"/>
      <c r="O212" s="251"/>
      <c r="P212" s="251"/>
      <c r="Q212" s="251"/>
      <c r="R212" s="251"/>
      <c r="S212" s="251"/>
      <c r="T212" s="252"/>
      <c r="AT212" s="253" t="s">
        <v>136</v>
      </c>
      <c r="AU212" s="253" t="s">
        <v>85</v>
      </c>
      <c r="AV212" s="12" t="s">
        <v>83</v>
      </c>
      <c r="AW212" s="12" t="s">
        <v>32</v>
      </c>
      <c r="AX212" s="12" t="s">
        <v>76</v>
      </c>
      <c r="AY212" s="253" t="s">
        <v>127</v>
      </c>
    </row>
    <row r="213" s="13" customFormat="1">
      <c r="B213" s="254"/>
      <c r="C213" s="255"/>
      <c r="D213" s="245" t="s">
        <v>136</v>
      </c>
      <c r="E213" s="256" t="s">
        <v>1</v>
      </c>
      <c r="F213" s="257" t="s">
        <v>379</v>
      </c>
      <c r="G213" s="255"/>
      <c r="H213" s="258">
        <v>618</v>
      </c>
      <c r="I213" s="259"/>
      <c r="J213" s="255"/>
      <c r="K213" s="255"/>
      <c r="L213" s="260"/>
      <c r="M213" s="261"/>
      <c r="N213" s="262"/>
      <c r="O213" s="262"/>
      <c r="P213" s="262"/>
      <c r="Q213" s="262"/>
      <c r="R213" s="262"/>
      <c r="S213" s="262"/>
      <c r="T213" s="263"/>
      <c r="AT213" s="264" t="s">
        <v>136</v>
      </c>
      <c r="AU213" s="264" t="s">
        <v>85</v>
      </c>
      <c r="AV213" s="13" t="s">
        <v>85</v>
      </c>
      <c r="AW213" s="13" t="s">
        <v>32</v>
      </c>
      <c r="AX213" s="13" t="s">
        <v>76</v>
      </c>
      <c r="AY213" s="264" t="s">
        <v>127</v>
      </c>
    </row>
    <row r="214" s="14" customFormat="1">
      <c r="B214" s="265"/>
      <c r="C214" s="266"/>
      <c r="D214" s="245" t="s">
        <v>136</v>
      </c>
      <c r="E214" s="267" t="s">
        <v>1</v>
      </c>
      <c r="F214" s="268" t="s">
        <v>139</v>
      </c>
      <c r="G214" s="266"/>
      <c r="H214" s="269">
        <v>618</v>
      </c>
      <c r="I214" s="270"/>
      <c r="J214" s="266"/>
      <c r="K214" s="266"/>
      <c r="L214" s="271"/>
      <c r="M214" s="272"/>
      <c r="N214" s="273"/>
      <c r="O214" s="273"/>
      <c r="P214" s="273"/>
      <c r="Q214" s="273"/>
      <c r="R214" s="273"/>
      <c r="S214" s="273"/>
      <c r="T214" s="274"/>
      <c r="AT214" s="275" t="s">
        <v>136</v>
      </c>
      <c r="AU214" s="275" t="s">
        <v>85</v>
      </c>
      <c r="AV214" s="14" t="s">
        <v>134</v>
      </c>
      <c r="AW214" s="14" t="s">
        <v>32</v>
      </c>
      <c r="AX214" s="14" t="s">
        <v>83</v>
      </c>
      <c r="AY214" s="275" t="s">
        <v>127</v>
      </c>
    </row>
    <row r="215" s="11" customFormat="1" ht="22.8" customHeight="1">
      <c r="B215" s="214"/>
      <c r="C215" s="215"/>
      <c r="D215" s="216" t="s">
        <v>75</v>
      </c>
      <c r="E215" s="228" t="s">
        <v>155</v>
      </c>
      <c r="F215" s="228" t="s">
        <v>380</v>
      </c>
      <c r="G215" s="215"/>
      <c r="H215" s="215"/>
      <c r="I215" s="218"/>
      <c r="J215" s="229">
        <f>BK215</f>
        <v>0</v>
      </c>
      <c r="K215" s="215"/>
      <c r="L215" s="220"/>
      <c r="M215" s="221"/>
      <c r="N215" s="222"/>
      <c r="O215" s="222"/>
      <c r="P215" s="223">
        <f>SUM(P216:P283)</f>
        <v>0</v>
      </c>
      <c r="Q215" s="222"/>
      <c r="R215" s="223">
        <f>SUM(R216:R283)</f>
        <v>126.96234000000001</v>
      </c>
      <c r="S215" s="222"/>
      <c r="T215" s="224">
        <f>SUM(T216:T283)</f>
        <v>0</v>
      </c>
      <c r="AR215" s="225" t="s">
        <v>83</v>
      </c>
      <c r="AT215" s="226" t="s">
        <v>75</v>
      </c>
      <c r="AU215" s="226" t="s">
        <v>83</v>
      </c>
      <c r="AY215" s="225" t="s">
        <v>127</v>
      </c>
      <c r="BK215" s="227">
        <f>SUM(BK216:BK283)</f>
        <v>0</v>
      </c>
    </row>
    <row r="216" s="1" customFormat="1" ht="16.5" customHeight="1">
      <c r="B216" s="37"/>
      <c r="C216" s="230" t="s">
        <v>138</v>
      </c>
      <c r="D216" s="230" t="s">
        <v>129</v>
      </c>
      <c r="E216" s="231" t="s">
        <v>381</v>
      </c>
      <c r="F216" s="232" t="s">
        <v>382</v>
      </c>
      <c r="G216" s="233" t="s">
        <v>132</v>
      </c>
      <c r="H216" s="234">
        <v>63</v>
      </c>
      <c r="I216" s="235"/>
      <c r="J216" s="236">
        <f>ROUND(I216*H216,2)</f>
        <v>0</v>
      </c>
      <c r="K216" s="232" t="s">
        <v>133</v>
      </c>
      <c r="L216" s="42"/>
      <c r="M216" s="237" t="s">
        <v>1</v>
      </c>
      <c r="N216" s="238" t="s">
        <v>41</v>
      </c>
      <c r="O216" s="85"/>
      <c r="P216" s="239">
        <f>O216*H216</f>
        <v>0</v>
      </c>
      <c r="Q216" s="239">
        <v>0</v>
      </c>
      <c r="R216" s="239">
        <f>Q216*H216</f>
        <v>0</v>
      </c>
      <c r="S216" s="239">
        <v>0</v>
      </c>
      <c r="T216" s="240">
        <f>S216*H216</f>
        <v>0</v>
      </c>
      <c r="AR216" s="241" t="s">
        <v>134</v>
      </c>
      <c r="AT216" s="241" t="s">
        <v>129</v>
      </c>
      <c r="AU216" s="241" t="s">
        <v>85</v>
      </c>
      <c r="AY216" s="16" t="s">
        <v>127</v>
      </c>
      <c r="BE216" s="242">
        <f>IF(N216="základní",J216,0)</f>
        <v>0</v>
      </c>
      <c r="BF216" s="242">
        <f>IF(N216="snížená",J216,0)</f>
        <v>0</v>
      </c>
      <c r="BG216" s="242">
        <f>IF(N216="zákl. přenesená",J216,0)</f>
        <v>0</v>
      </c>
      <c r="BH216" s="242">
        <f>IF(N216="sníž. přenesená",J216,0)</f>
        <v>0</v>
      </c>
      <c r="BI216" s="242">
        <f>IF(N216="nulová",J216,0)</f>
        <v>0</v>
      </c>
      <c r="BJ216" s="16" t="s">
        <v>83</v>
      </c>
      <c r="BK216" s="242">
        <f>ROUND(I216*H216,2)</f>
        <v>0</v>
      </c>
      <c r="BL216" s="16" t="s">
        <v>134</v>
      </c>
      <c r="BM216" s="241" t="s">
        <v>383</v>
      </c>
    </row>
    <row r="217" s="12" customFormat="1">
      <c r="B217" s="243"/>
      <c r="C217" s="244"/>
      <c r="D217" s="245" t="s">
        <v>136</v>
      </c>
      <c r="E217" s="246" t="s">
        <v>1</v>
      </c>
      <c r="F217" s="247" t="s">
        <v>384</v>
      </c>
      <c r="G217" s="244"/>
      <c r="H217" s="246" t="s">
        <v>1</v>
      </c>
      <c r="I217" s="248"/>
      <c r="J217" s="244"/>
      <c r="K217" s="244"/>
      <c r="L217" s="249"/>
      <c r="M217" s="250"/>
      <c r="N217" s="251"/>
      <c r="O217" s="251"/>
      <c r="P217" s="251"/>
      <c r="Q217" s="251"/>
      <c r="R217" s="251"/>
      <c r="S217" s="251"/>
      <c r="T217" s="252"/>
      <c r="AT217" s="253" t="s">
        <v>136</v>
      </c>
      <c r="AU217" s="253" t="s">
        <v>85</v>
      </c>
      <c r="AV217" s="12" t="s">
        <v>83</v>
      </c>
      <c r="AW217" s="12" t="s">
        <v>32</v>
      </c>
      <c r="AX217" s="12" t="s">
        <v>76</v>
      </c>
      <c r="AY217" s="253" t="s">
        <v>127</v>
      </c>
    </row>
    <row r="218" s="13" customFormat="1">
      <c r="B218" s="254"/>
      <c r="C218" s="255"/>
      <c r="D218" s="245" t="s">
        <v>136</v>
      </c>
      <c r="E218" s="256" t="s">
        <v>1</v>
      </c>
      <c r="F218" s="257" t="s">
        <v>385</v>
      </c>
      <c r="G218" s="255"/>
      <c r="H218" s="258">
        <v>63</v>
      </c>
      <c r="I218" s="259"/>
      <c r="J218" s="255"/>
      <c r="K218" s="255"/>
      <c r="L218" s="260"/>
      <c r="M218" s="261"/>
      <c r="N218" s="262"/>
      <c r="O218" s="262"/>
      <c r="P218" s="262"/>
      <c r="Q218" s="262"/>
      <c r="R218" s="262"/>
      <c r="S218" s="262"/>
      <c r="T218" s="263"/>
      <c r="AT218" s="264" t="s">
        <v>136</v>
      </c>
      <c r="AU218" s="264" t="s">
        <v>85</v>
      </c>
      <c r="AV218" s="13" t="s">
        <v>85</v>
      </c>
      <c r="AW218" s="13" t="s">
        <v>32</v>
      </c>
      <c r="AX218" s="13" t="s">
        <v>76</v>
      </c>
      <c r="AY218" s="264" t="s">
        <v>127</v>
      </c>
    </row>
    <row r="219" s="14" customFormat="1">
      <c r="B219" s="265"/>
      <c r="C219" s="266"/>
      <c r="D219" s="245" t="s">
        <v>136</v>
      </c>
      <c r="E219" s="267" t="s">
        <v>1</v>
      </c>
      <c r="F219" s="268" t="s">
        <v>139</v>
      </c>
      <c r="G219" s="266"/>
      <c r="H219" s="269">
        <v>63</v>
      </c>
      <c r="I219" s="270"/>
      <c r="J219" s="266"/>
      <c r="K219" s="266"/>
      <c r="L219" s="271"/>
      <c r="M219" s="272"/>
      <c r="N219" s="273"/>
      <c r="O219" s="273"/>
      <c r="P219" s="273"/>
      <c r="Q219" s="273"/>
      <c r="R219" s="273"/>
      <c r="S219" s="273"/>
      <c r="T219" s="274"/>
      <c r="AT219" s="275" t="s">
        <v>136</v>
      </c>
      <c r="AU219" s="275" t="s">
        <v>85</v>
      </c>
      <c r="AV219" s="14" t="s">
        <v>134</v>
      </c>
      <c r="AW219" s="14" t="s">
        <v>32</v>
      </c>
      <c r="AX219" s="14" t="s">
        <v>83</v>
      </c>
      <c r="AY219" s="275" t="s">
        <v>127</v>
      </c>
    </row>
    <row r="220" s="1" customFormat="1" ht="16.5" customHeight="1">
      <c r="B220" s="37"/>
      <c r="C220" s="230" t="s">
        <v>244</v>
      </c>
      <c r="D220" s="230" t="s">
        <v>129</v>
      </c>
      <c r="E220" s="231" t="s">
        <v>386</v>
      </c>
      <c r="F220" s="232" t="s">
        <v>387</v>
      </c>
      <c r="G220" s="233" t="s">
        <v>132</v>
      </c>
      <c r="H220" s="234">
        <v>618</v>
      </c>
      <c r="I220" s="235"/>
      <c r="J220" s="236">
        <f>ROUND(I220*H220,2)</f>
        <v>0</v>
      </c>
      <c r="K220" s="232" t="s">
        <v>133</v>
      </c>
      <c r="L220" s="42"/>
      <c r="M220" s="237" t="s">
        <v>1</v>
      </c>
      <c r="N220" s="238" t="s">
        <v>41</v>
      </c>
      <c r="O220" s="85"/>
      <c r="P220" s="239">
        <f>O220*H220</f>
        <v>0</v>
      </c>
      <c r="Q220" s="239">
        <v>0</v>
      </c>
      <c r="R220" s="239">
        <f>Q220*H220</f>
        <v>0</v>
      </c>
      <c r="S220" s="239">
        <v>0</v>
      </c>
      <c r="T220" s="240">
        <f>S220*H220</f>
        <v>0</v>
      </c>
      <c r="AR220" s="241" t="s">
        <v>134</v>
      </c>
      <c r="AT220" s="241" t="s">
        <v>129</v>
      </c>
      <c r="AU220" s="241" t="s">
        <v>85</v>
      </c>
      <c r="AY220" s="16" t="s">
        <v>127</v>
      </c>
      <c r="BE220" s="242">
        <f>IF(N220="základní",J220,0)</f>
        <v>0</v>
      </c>
      <c r="BF220" s="242">
        <f>IF(N220="snížená",J220,0)</f>
        <v>0</v>
      </c>
      <c r="BG220" s="242">
        <f>IF(N220="zákl. přenesená",J220,0)</f>
        <v>0</v>
      </c>
      <c r="BH220" s="242">
        <f>IF(N220="sníž. přenesená",J220,0)</f>
        <v>0</v>
      </c>
      <c r="BI220" s="242">
        <f>IF(N220="nulová",J220,0)</f>
        <v>0</v>
      </c>
      <c r="BJ220" s="16" t="s">
        <v>83</v>
      </c>
      <c r="BK220" s="242">
        <f>ROUND(I220*H220,2)</f>
        <v>0</v>
      </c>
      <c r="BL220" s="16" t="s">
        <v>134</v>
      </c>
      <c r="BM220" s="241" t="s">
        <v>388</v>
      </c>
    </row>
    <row r="221" s="12" customFormat="1">
      <c r="B221" s="243"/>
      <c r="C221" s="244"/>
      <c r="D221" s="245" t="s">
        <v>136</v>
      </c>
      <c r="E221" s="246" t="s">
        <v>1</v>
      </c>
      <c r="F221" s="247" t="s">
        <v>389</v>
      </c>
      <c r="G221" s="244"/>
      <c r="H221" s="246" t="s">
        <v>1</v>
      </c>
      <c r="I221" s="248"/>
      <c r="J221" s="244"/>
      <c r="K221" s="244"/>
      <c r="L221" s="249"/>
      <c r="M221" s="250"/>
      <c r="N221" s="251"/>
      <c r="O221" s="251"/>
      <c r="P221" s="251"/>
      <c r="Q221" s="251"/>
      <c r="R221" s="251"/>
      <c r="S221" s="251"/>
      <c r="T221" s="252"/>
      <c r="AT221" s="253" t="s">
        <v>136</v>
      </c>
      <c r="AU221" s="253" t="s">
        <v>85</v>
      </c>
      <c r="AV221" s="12" t="s">
        <v>83</v>
      </c>
      <c r="AW221" s="12" t="s">
        <v>32</v>
      </c>
      <c r="AX221" s="12" t="s">
        <v>76</v>
      </c>
      <c r="AY221" s="253" t="s">
        <v>127</v>
      </c>
    </row>
    <row r="222" s="13" customFormat="1">
      <c r="B222" s="254"/>
      <c r="C222" s="255"/>
      <c r="D222" s="245" t="s">
        <v>136</v>
      </c>
      <c r="E222" s="256" t="s">
        <v>1</v>
      </c>
      <c r="F222" s="257" t="s">
        <v>390</v>
      </c>
      <c r="G222" s="255"/>
      <c r="H222" s="258">
        <v>618</v>
      </c>
      <c r="I222" s="259"/>
      <c r="J222" s="255"/>
      <c r="K222" s="255"/>
      <c r="L222" s="260"/>
      <c r="M222" s="261"/>
      <c r="N222" s="262"/>
      <c r="O222" s="262"/>
      <c r="P222" s="262"/>
      <c r="Q222" s="262"/>
      <c r="R222" s="262"/>
      <c r="S222" s="262"/>
      <c r="T222" s="263"/>
      <c r="AT222" s="264" t="s">
        <v>136</v>
      </c>
      <c r="AU222" s="264" t="s">
        <v>85</v>
      </c>
      <c r="AV222" s="13" t="s">
        <v>85</v>
      </c>
      <c r="AW222" s="13" t="s">
        <v>32</v>
      </c>
      <c r="AX222" s="13" t="s">
        <v>76</v>
      </c>
      <c r="AY222" s="264" t="s">
        <v>127</v>
      </c>
    </row>
    <row r="223" s="14" customFormat="1">
      <c r="B223" s="265"/>
      <c r="C223" s="266"/>
      <c r="D223" s="245" t="s">
        <v>136</v>
      </c>
      <c r="E223" s="267" t="s">
        <v>1</v>
      </c>
      <c r="F223" s="268" t="s">
        <v>139</v>
      </c>
      <c r="G223" s="266"/>
      <c r="H223" s="269">
        <v>618</v>
      </c>
      <c r="I223" s="270"/>
      <c r="J223" s="266"/>
      <c r="K223" s="266"/>
      <c r="L223" s="271"/>
      <c r="M223" s="272"/>
      <c r="N223" s="273"/>
      <c r="O223" s="273"/>
      <c r="P223" s="273"/>
      <c r="Q223" s="273"/>
      <c r="R223" s="273"/>
      <c r="S223" s="273"/>
      <c r="T223" s="274"/>
      <c r="AT223" s="275" t="s">
        <v>136</v>
      </c>
      <c r="AU223" s="275" t="s">
        <v>85</v>
      </c>
      <c r="AV223" s="14" t="s">
        <v>134</v>
      </c>
      <c r="AW223" s="14" t="s">
        <v>32</v>
      </c>
      <c r="AX223" s="14" t="s">
        <v>83</v>
      </c>
      <c r="AY223" s="275" t="s">
        <v>127</v>
      </c>
    </row>
    <row r="224" s="1" customFormat="1" ht="16.5" customHeight="1">
      <c r="B224" s="37"/>
      <c r="C224" s="230" t="s">
        <v>250</v>
      </c>
      <c r="D224" s="230" t="s">
        <v>129</v>
      </c>
      <c r="E224" s="231" t="s">
        <v>386</v>
      </c>
      <c r="F224" s="232" t="s">
        <v>387</v>
      </c>
      <c r="G224" s="233" t="s">
        <v>132</v>
      </c>
      <c r="H224" s="234">
        <v>555</v>
      </c>
      <c r="I224" s="235"/>
      <c r="J224" s="236">
        <f>ROUND(I224*H224,2)</f>
        <v>0</v>
      </c>
      <c r="K224" s="232" t="s">
        <v>133</v>
      </c>
      <c r="L224" s="42"/>
      <c r="M224" s="237" t="s">
        <v>1</v>
      </c>
      <c r="N224" s="238" t="s">
        <v>41</v>
      </c>
      <c r="O224" s="85"/>
      <c r="P224" s="239">
        <f>O224*H224</f>
        <v>0</v>
      </c>
      <c r="Q224" s="239">
        <v>0</v>
      </c>
      <c r="R224" s="239">
        <f>Q224*H224</f>
        <v>0</v>
      </c>
      <c r="S224" s="239">
        <v>0</v>
      </c>
      <c r="T224" s="240">
        <f>S224*H224</f>
        <v>0</v>
      </c>
      <c r="AR224" s="241" t="s">
        <v>134</v>
      </c>
      <c r="AT224" s="241" t="s">
        <v>129</v>
      </c>
      <c r="AU224" s="241" t="s">
        <v>85</v>
      </c>
      <c r="AY224" s="16" t="s">
        <v>127</v>
      </c>
      <c r="BE224" s="242">
        <f>IF(N224="základní",J224,0)</f>
        <v>0</v>
      </c>
      <c r="BF224" s="242">
        <f>IF(N224="snížená",J224,0)</f>
        <v>0</v>
      </c>
      <c r="BG224" s="242">
        <f>IF(N224="zákl. přenesená",J224,0)</f>
        <v>0</v>
      </c>
      <c r="BH224" s="242">
        <f>IF(N224="sníž. přenesená",J224,0)</f>
        <v>0</v>
      </c>
      <c r="BI224" s="242">
        <f>IF(N224="nulová",J224,0)</f>
        <v>0</v>
      </c>
      <c r="BJ224" s="16" t="s">
        <v>83</v>
      </c>
      <c r="BK224" s="242">
        <f>ROUND(I224*H224,2)</f>
        <v>0</v>
      </c>
      <c r="BL224" s="16" t="s">
        <v>134</v>
      </c>
      <c r="BM224" s="241" t="s">
        <v>391</v>
      </c>
    </row>
    <row r="225" s="12" customFormat="1">
      <c r="B225" s="243"/>
      <c r="C225" s="244"/>
      <c r="D225" s="245" t="s">
        <v>136</v>
      </c>
      <c r="E225" s="246" t="s">
        <v>1</v>
      </c>
      <c r="F225" s="247" t="s">
        <v>392</v>
      </c>
      <c r="G225" s="244"/>
      <c r="H225" s="246" t="s">
        <v>1</v>
      </c>
      <c r="I225" s="248"/>
      <c r="J225" s="244"/>
      <c r="K225" s="244"/>
      <c r="L225" s="249"/>
      <c r="M225" s="250"/>
      <c r="N225" s="251"/>
      <c r="O225" s="251"/>
      <c r="P225" s="251"/>
      <c r="Q225" s="251"/>
      <c r="R225" s="251"/>
      <c r="S225" s="251"/>
      <c r="T225" s="252"/>
      <c r="AT225" s="253" t="s">
        <v>136</v>
      </c>
      <c r="AU225" s="253" t="s">
        <v>85</v>
      </c>
      <c r="AV225" s="12" t="s">
        <v>83</v>
      </c>
      <c r="AW225" s="12" t="s">
        <v>32</v>
      </c>
      <c r="AX225" s="12" t="s">
        <v>76</v>
      </c>
      <c r="AY225" s="253" t="s">
        <v>127</v>
      </c>
    </row>
    <row r="226" s="13" customFormat="1">
      <c r="B226" s="254"/>
      <c r="C226" s="255"/>
      <c r="D226" s="245" t="s">
        <v>136</v>
      </c>
      <c r="E226" s="256" t="s">
        <v>1</v>
      </c>
      <c r="F226" s="257" t="s">
        <v>393</v>
      </c>
      <c r="G226" s="255"/>
      <c r="H226" s="258">
        <v>555</v>
      </c>
      <c r="I226" s="259"/>
      <c r="J226" s="255"/>
      <c r="K226" s="255"/>
      <c r="L226" s="260"/>
      <c r="M226" s="261"/>
      <c r="N226" s="262"/>
      <c r="O226" s="262"/>
      <c r="P226" s="262"/>
      <c r="Q226" s="262"/>
      <c r="R226" s="262"/>
      <c r="S226" s="262"/>
      <c r="T226" s="263"/>
      <c r="AT226" s="264" t="s">
        <v>136</v>
      </c>
      <c r="AU226" s="264" t="s">
        <v>85</v>
      </c>
      <c r="AV226" s="13" t="s">
        <v>85</v>
      </c>
      <c r="AW226" s="13" t="s">
        <v>32</v>
      </c>
      <c r="AX226" s="13" t="s">
        <v>76</v>
      </c>
      <c r="AY226" s="264" t="s">
        <v>127</v>
      </c>
    </row>
    <row r="227" s="14" customFormat="1">
      <c r="B227" s="265"/>
      <c r="C227" s="266"/>
      <c r="D227" s="245" t="s">
        <v>136</v>
      </c>
      <c r="E227" s="267" t="s">
        <v>1</v>
      </c>
      <c r="F227" s="268" t="s">
        <v>139</v>
      </c>
      <c r="G227" s="266"/>
      <c r="H227" s="269">
        <v>555</v>
      </c>
      <c r="I227" s="270"/>
      <c r="J227" s="266"/>
      <c r="K227" s="266"/>
      <c r="L227" s="271"/>
      <c r="M227" s="272"/>
      <c r="N227" s="273"/>
      <c r="O227" s="273"/>
      <c r="P227" s="273"/>
      <c r="Q227" s="273"/>
      <c r="R227" s="273"/>
      <c r="S227" s="273"/>
      <c r="T227" s="274"/>
      <c r="AT227" s="275" t="s">
        <v>136</v>
      </c>
      <c r="AU227" s="275" t="s">
        <v>85</v>
      </c>
      <c r="AV227" s="14" t="s">
        <v>134</v>
      </c>
      <c r="AW227" s="14" t="s">
        <v>32</v>
      </c>
      <c r="AX227" s="14" t="s">
        <v>83</v>
      </c>
      <c r="AY227" s="275" t="s">
        <v>127</v>
      </c>
    </row>
    <row r="228" s="1" customFormat="1" ht="24" customHeight="1">
      <c r="B228" s="37"/>
      <c r="C228" s="230" t="s">
        <v>256</v>
      </c>
      <c r="D228" s="230" t="s">
        <v>129</v>
      </c>
      <c r="E228" s="231" t="s">
        <v>394</v>
      </c>
      <c r="F228" s="232" t="s">
        <v>395</v>
      </c>
      <c r="G228" s="233" t="s">
        <v>132</v>
      </c>
      <c r="H228" s="234">
        <v>164</v>
      </c>
      <c r="I228" s="235"/>
      <c r="J228" s="236">
        <f>ROUND(I228*H228,2)</f>
        <v>0</v>
      </c>
      <c r="K228" s="232" t="s">
        <v>133</v>
      </c>
      <c r="L228" s="42"/>
      <c r="M228" s="237" t="s">
        <v>1</v>
      </c>
      <c r="N228" s="238" t="s">
        <v>41</v>
      </c>
      <c r="O228" s="85"/>
      <c r="P228" s="239">
        <f>O228*H228</f>
        <v>0</v>
      </c>
      <c r="Q228" s="239">
        <v>0</v>
      </c>
      <c r="R228" s="239">
        <f>Q228*H228</f>
        <v>0</v>
      </c>
      <c r="S228" s="239">
        <v>0</v>
      </c>
      <c r="T228" s="240">
        <f>S228*H228</f>
        <v>0</v>
      </c>
      <c r="AR228" s="241" t="s">
        <v>134</v>
      </c>
      <c r="AT228" s="241" t="s">
        <v>129</v>
      </c>
      <c r="AU228" s="241" t="s">
        <v>85</v>
      </c>
      <c r="AY228" s="16" t="s">
        <v>127</v>
      </c>
      <c r="BE228" s="242">
        <f>IF(N228="základní",J228,0)</f>
        <v>0</v>
      </c>
      <c r="BF228" s="242">
        <f>IF(N228="snížená",J228,0)</f>
        <v>0</v>
      </c>
      <c r="BG228" s="242">
        <f>IF(N228="zákl. přenesená",J228,0)</f>
        <v>0</v>
      </c>
      <c r="BH228" s="242">
        <f>IF(N228="sníž. přenesená",J228,0)</f>
        <v>0</v>
      </c>
      <c r="BI228" s="242">
        <f>IF(N228="nulová",J228,0)</f>
        <v>0</v>
      </c>
      <c r="BJ228" s="16" t="s">
        <v>83</v>
      </c>
      <c r="BK228" s="242">
        <f>ROUND(I228*H228,2)</f>
        <v>0</v>
      </c>
      <c r="BL228" s="16" t="s">
        <v>134</v>
      </c>
      <c r="BM228" s="241" t="s">
        <v>396</v>
      </c>
    </row>
    <row r="229" s="12" customFormat="1">
      <c r="B229" s="243"/>
      <c r="C229" s="244"/>
      <c r="D229" s="245" t="s">
        <v>136</v>
      </c>
      <c r="E229" s="246" t="s">
        <v>1</v>
      </c>
      <c r="F229" s="247" t="s">
        <v>397</v>
      </c>
      <c r="G229" s="244"/>
      <c r="H229" s="246" t="s">
        <v>1</v>
      </c>
      <c r="I229" s="248"/>
      <c r="J229" s="244"/>
      <c r="K229" s="244"/>
      <c r="L229" s="249"/>
      <c r="M229" s="250"/>
      <c r="N229" s="251"/>
      <c r="O229" s="251"/>
      <c r="P229" s="251"/>
      <c r="Q229" s="251"/>
      <c r="R229" s="251"/>
      <c r="S229" s="251"/>
      <c r="T229" s="252"/>
      <c r="AT229" s="253" t="s">
        <v>136</v>
      </c>
      <c r="AU229" s="253" t="s">
        <v>85</v>
      </c>
      <c r="AV229" s="12" t="s">
        <v>83</v>
      </c>
      <c r="AW229" s="12" t="s">
        <v>32</v>
      </c>
      <c r="AX229" s="12" t="s">
        <v>76</v>
      </c>
      <c r="AY229" s="253" t="s">
        <v>127</v>
      </c>
    </row>
    <row r="230" s="13" customFormat="1">
      <c r="B230" s="254"/>
      <c r="C230" s="255"/>
      <c r="D230" s="245" t="s">
        <v>136</v>
      </c>
      <c r="E230" s="256" t="s">
        <v>1</v>
      </c>
      <c r="F230" s="257" t="s">
        <v>191</v>
      </c>
      <c r="G230" s="255"/>
      <c r="H230" s="258">
        <v>164</v>
      </c>
      <c r="I230" s="259"/>
      <c r="J230" s="255"/>
      <c r="K230" s="255"/>
      <c r="L230" s="260"/>
      <c r="M230" s="261"/>
      <c r="N230" s="262"/>
      <c r="O230" s="262"/>
      <c r="P230" s="262"/>
      <c r="Q230" s="262"/>
      <c r="R230" s="262"/>
      <c r="S230" s="262"/>
      <c r="T230" s="263"/>
      <c r="AT230" s="264" t="s">
        <v>136</v>
      </c>
      <c r="AU230" s="264" t="s">
        <v>85</v>
      </c>
      <c r="AV230" s="13" t="s">
        <v>85</v>
      </c>
      <c r="AW230" s="13" t="s">
        <v>32</v>
      </c>
      <c r="AX230" s="13" t="s">
        <v>76</v>
      </c>
      <c r="AY230" s="264" t="s">
        <v>127</v>
      </c>
    </row>
    <row r="231" s="14" customFormat="1">
      <c r="B231" s="265"/>
      <c r="C231" s="266"/>
      <c r="D231" s="245" t="s">
        <v>136</v>
      </c>
      <c r="E231" s="267" t="s">
        <v>1</v>
      </c>
      <c r="F231" s="268" t="s">
        <v>139</v>
      </c>
      <c r="G231" s="266"/>
      <c r="H231" s="269">
        <v>164</v>
      </c>
      <c r="I231" s="270"/>
      <c r="J231" s="266"/>
      <c r="K231" s="266"/>
      <c r="L231" s="271"/>
      <c r="M231" s="272"/>
      <c r="N231" s="273"/>
      <c r="O231" s="273"/>
      <c r="P231" s="273"/>
      <c r="Q231" s="273"/>
      <c r="R231" s="273"/>
      <c r="S231" s="273"/>
      <c r="T231" s="274"/>
      <c r="AT231" s="275" t="s">
        <v>136</v>
      </c>
      <c r="AU231" s="275" t="s">
        <v>85</v>
      </c>
      <c r="AV231" s="14" t="s">
        <v>134</v>
      </c>
      <c r="AW231" s="14" t="s">
        <v>32</v>
      </c>
      <c r="AX231" s="14" t="s">
        <v>83</v>
      </c>
      <c r="AY231" s="275" t="s">
        <v>127</v>
      </c>
    </row>
    <row r="232" s="1" customFormat="1" ht="24" customHeight="1">
      <c r="B232" s="37"/>
      <c r="C232" s="230" t="s">
        <v>260</v>
      </c>
      <c r="D232" s="230" t="s">
        <v>129</v>
      </c>
      <c r="E232" s="231" t="s">
        <v>398</v>
      </c>
      <c r="F232" s="232" t="s">
        <v>399</v>
      </c>
      <c r="G232" s="233" t="s">
        <v>132</v>
      </c>
      <c r="H232" s="234">
        <v>63</v>
      </c>
      <c r="I232" s="235"/>
      <c r="J232" s="236">
        <f>ROUND(I232*H232,2)</f>
        <v>0</v>
      </c>
      <c r="K232" s="232" t="s">
        <v>133</v>
      </c>
      <c r="L232" s="42"/>
      <c r="M232" s="237" t="s">
        <v>1</v>
      </c>
      <c r="N232" s="238" t="s">
        <v>41</v>
      </c>
      <c r="O232" s="85"/>
      <c r="P232" s="239">
        <f>O232*H232</f>
        <v>0</v>
      </c>
      <c r="Q232" s="239">
        <v>0</v>
      </c>
      <c r="R232" s="239">
        <f>Q232*H232</f>
        <v>0</v>
      </c>
      <c r="S232" s="239">
        <v>0</v>
      </c>
      <c r="T232" s="240">
        <f>S232*H232</f>
        <v>0</v>
      </c>
      <c r="AR232" s="241" t="s">
        <v>134</v>
      </c>
      <c r="AT232" s="241" t="s">
        <v>129</v>
      </c>
      <c r="AU232" s="241" t="s">
        <v>85</v>
      </c>
      <c r="AY232" s="16" t="s">
        <v>127</v>
      </c>
      <c r="BE232" s="242">
        <f>IF(N232="základní",J232,0)</f>
        <v>0</v>
      </c>
      <c r="BF232" s="242">
        <f>IF(N232="snížená",J232,0)</f>
        <v>0</v>
      </c>
      <c r="BG232" s="242">
        <f>IF(N232="zákl. přenesená",J232,0)</f>
        <v>0</v>
      </c>
      <c r="BH232" s="242">
        <f>IF(N232="sníž. přenesená",J232,0)</f>
        <v>0</v>
      </c>
      <c r="BI232" s="242">
        <f>IF(N232="nulová",J232,0)</f>
        <v>0</v>
      </c>
      <c r="BJ232" s="16" t="s">
        <v>83</v>
      </c>
      <c r="BK232" s="242">
        <f>ROUND(I232*H232,2)</f>
        <v>0</v>
      </c>
      <c r="BL232" s="16" t="s">
        <v>134</v>
      </c>
      <c r="BM232" s="241" t="s">
        <v>400</v>
      </c>
    </row>
    <row r="233" s="12" customFormat="1">
      <c r="B233" s="243"/>
      <c r="C233" s="244"/>
      <c r="D233" s="245" t="s">
        <v>136</v>
      </c>
      <c r="E233" s="246" t="s">
        <v>1</v>
      </c>
      <c r="F233" s="247" t="s">
        <v>401</v>
      </c>
      <c r="G233" s="244"/>
      <c r="H233" s="246" t="s">
        <v>1</v>
      </c>
      <c r="I233" s="248"/>
      <c r="J233" s="244"/>
      <c r="K233" s="244"/>
      <c r="L233" s="249"/>
      <c r="M233" s="250"/>
      <c r="N233" s="251"/>
      <c r="O233" s="251"/>
      <c r="P233" s="251"/>
      <c r="Q233" s="251"/>
      <c r="R233" s="251"/>
      <c r="S233" s="251"/>
      <c r="T233" s="252"/>
      <c r="AT233" s="253" t="s">
        <v>136</v>
      </c>
      <c r="AU233" s="253" t="s">
        <v>85</v>
      </c>
      <c r="AV233" s="12" t="s">
        <v>83</v>
      </c>
      <c r="AW233" s="12" t="s">
        <v>32</v>
      </c>
      <c r="AX233" s="12" t="s">
        <v>76</v>
      </c>
      <c r="AY233" s="253" t="s">
        <v>127</v>
      </c>
    </row>
    <row r="234" s="13" customFormat="1">
      <c r="B234" s="254"/>
      <c r="C234" s="255"/>
      <c r="D234" s="245" t="s">
        <v>136</v>
      </c>
      <c r="E234" s="256" t="s">
        <v>1</v>
      </c>
      <c r="F234" s="257" t="s">
        <v>385</v>
      </c>
      <c r="G234" s="255"/>
      <c r="H234" s="258">
        <v>63</v>
      </c>
      <c r="I234" s="259"/>
      <c r="J234" s="255"/>
      <c r="K234" s="255"/>
      <c r="L234" s="260"/>
      <c r="M234" s="261"/>
      <c r="N234" s="262"/>
      <c r="O234" s="262"/>
      <c r="P234" s="262"/>
      <c r="Q234" s="262"/>
      <c r="R234" s="262"/>
      <c r="S234" s="262"/>
      <c r="T234" s="263"/>
      <c r="AT234" s="264" t="s">
        <v>136</v>
      </c>
      <c r="AU234" s="264" t="s">
        <v>85</v>
      </c>
      <c r="AV234" s="13" t="s">
        <v>85</v>
      </c>
      <c r="AW234" s="13" t="s">
        <v>32</v>
      </c>
      <c r="AX234" s="13" t="s">
        <v>76</v>
      </c>
      <c r="AY234" s="264" t="s">
        <v>127</v>
      </c>
    </row>
    <row r="235" s="14" customFormat="1">
      <c r="B235" s="265"/>
      <c r="C235" s="266"/>
      <c r="D235" s="245" t="s">
        <v>136</v>
      </c>
      <c r="E235" s="267" t="s">
        <v>1</v>
      </c>
      <c r="F235" s="268" t="s">
        <v>139</v>
      </c>
      <c r="G235" s="266"/>
      <c r="H235" s="269">
        <v>63</v>
      </c>
      <c r="I235" s="270"/>
      <c r="J235" s="266"/>
      <c r="K235" s="266"/>
      <c r="L235" s="271"/>
      <c r="M235" s="272"/>
      <c r="N235" s="273"/>
      <c r="O235" s="273"/>
      <c r="P235" s="273"/>
      <c r="Q235" s="273"/>
      <c r="R235" s="273"/>
      <c r="S235" s="273"/>
      <c r="T235" s="274"/>
      <c r="AT235" s="275" t="s">
        <v>136</v>
      </c>
      <c r="AU235" s="275" t="s">
        <v>85</v>
      </c>
      <c r="AV235" s="14" t="s">
        <v>134</v>
      </c>
      <c r="AW235" s="14" t="s">
        <v>32</v>
      </c>
      <c r="AX235" s="14" t="s">
        <v>83</v>
      </c>
      <c r="AY235" s="275" t="s">
        <v>127</v>
      </c>
    </row>
    <row r="236" s="1" customFormat="1" ht="24" customHeight="1">
      <c r="B236" s="37"/>
      <c r="C236" s="230" t="s">
        <v>144</v>
      </c>
      <c r="D236" s="230" t="s">
        <v>129</v>
      </c>
      <c r="E236" s="231" t="s">
        <v>402</v>
      </c>
      <c r="F236" s="232" t="s">
        <v>403</v>
      </c>
      <c r="G236" s="233" t="s">
        <v>132</v>
      </c>
      <c r="H236" s="234">
        <v>164</v>
      </c>
      <c r="I236" s="235"/>
      <c r="J236" s="236">
        <f>ROUND(I236*H236,2)</f>
        <v>0</v>
      </c>
      <c r="K236" s="232" t="s">
        <v>133</v>
      </c>
      <c r="L236" s="42"/>
      <c r="M236" s="237" t="s">
        <v>1</v>
      </c>
      <c r="N236" s="238" t="s">
        <v>41</v>
      </c>
      <c r="O236" s="85"/>
      <c r="P236" s="239">
        <f>O236*H236</f>
        <v>0</v>
      </c>
      <c r="Q236" s="239">
        <v>0</v>
      </c>
      <c r="R236" s="239">
        <f>Q236*H236</f>
        <v>0</v>
      </c>
      <c r="S236" s="239">
        <v>0</v>
      </c>
      <c r="T236" s="240">
        <f>S236*H236</f>
        <v>0</v>
      </c>
      <c r="AR236" s="241" t="s">
        <v>134</v>
      </c>
      <c r="AT236" s="241" t="s">
        <v>129</v>
      </c>
      <c r="AU236" s="241" t="s">
        <v>85</v>
      </c>
      <c r="AY236" s="16" t="s">
        <v>127</v>
      </c>
      <c r="BE236" s="242">
        <f>IF(N236="základní",J236,0)</f>
        <v>0</v>
      </c>
      <c r="BF236" s="242">
        <f>IF(N236="snížená",J236,0)</f>
        <v>0</v>
      </c>
      <c r="BG236" s="242">
        <f>IF(N236="zákl. přenesená",J236,0)</f>
        <v>0</v>
      </c>
      <c r="BH236" s="242">
        <f>IF(N236="sníž. přenesená",J236,0)</f>
        <v>0</v>
      </c>
      <c r="BI236" s="242">
        <f>IF(N236="nulová",J236,0)</f>
        <v>0</v>
      </c>
      <c r="BJ236" s="16" t="s">
        <v>83</v>
      </c>
      <c r="BK236" s="242">
        <f>ROUND(I236*H236,2)</f>
        <v>0</v>
      </c>
      <c r="BL236" s="16" t="s">
        <v>134</v>
      </c>
      <c r="BM236" s="241" t="s">
        <v>404</v>
      </c>
    </row>
    <row r="237" s="12" customFormat="1">
      <c r="B237" s="243"/>
      <c r="C237" s="244"/>
      <c r="D237" s="245" t="s">
        <v>136</v>
      </c>
      <c r="E237" s="246" t="s">
        <v>1</v>
      </c>
      <c r="F237" s="247" t="s">
        <v>397</v>
      </c>
      <c r="G237" s="244"/>
      <c r="H237" s="246" t="s">
        <v>1</v>
      </c>
      <c r="I237" s="248"/>
      <c r="J237" s="244"/>
      <c r="K237" s="244"/>
      <c r="L237" s="249"/>
      <c r="M237" s="250"/>
      <c r="N237" s="251"/>
      <c r="O237" s="251"/>
      <c r="P237" s="251"/>
      <c r="Q237" s="251"/>
      <c r="R237" s="251"/>
      <c r="S237" s="251"/>
      <c r="T237" s="252"/>
      <c r="AT237" s="253" t="s">
        <v>136</v>
      </c>
      <c r="AU237" s="253" t="s">
        <v>85</v>
      </c>
      <c r="AV237" s="12" t="s">
        <v>83</v>
      </c>
      <c r="AW237" s="12" t="s">
        <v>32</v>
      </c>
      <c r="AX237" s="12" t="s">
        <v>76</v>
      </c>
      <c r="AY237" s="253" t="s">
        <v>127</v>
      </c>
    </row>
    <row r="238" s="13" customFormat="1">
      <c r="B238" s="254"/>
      <c r="C238" s="255"/>
      <c r="D238" s="245" t="s">
        <v>136</v>
      </c>
      <c r="E238" s="256" t="s">
        <v>1</v>
      </c>
      <c r="F238" s="257" t="s">
        <v>191</v>
      </c>
      <c r="G238" s="255"/>
      <c r="H238" s="258">
        <v>164</v>
      </c>
      <c r="I238" s="259"/>
      <c r="J238" s="255"/>
      <c r="K238" s="255"/>
      <c r="L238" s="260"/>
      <c r="M238" s="261"/>
      <c r="N238" s="262"/>
      <c r="O238" s="262"/>
      <c r="P238" s="262"/>
      <c r="Q238" s="262"/>
      <c r="R238" s="262"/>
      <c r="S238" s="262"/>
      <c r="T238" s="263"/>
      <c r="AT238" s="264" t="s">
        <v>136</v>
      </c>
      <c r="AU238" s="264" t="s">
        <v>85</v>
      </c>
      <c r="AV238" s="13" t="s">
        <v>85</v>
      </c>
      <c r="AW238" s="13" t="s">
        <v>32</v>
      </c>
      <c r="AX238" s="13" t="s">
        <v>76</v>
      </c>
      <c r="AY238" s="264" t="s">
        <v>127</v>
      </c>
    </row>
    <row r="239" s="14" customFormat="1">
      <c r="B239" s="265"/>
      <c r="C239" s="266"/>
      <c r="D239" s="245" t="s">
        <v>136</v>
      </c>
      <c r="E239" s="267" t="s">
        <v>1</v>
      </c>
      <c r="F239" s="268" t="s">
        <v>139</v>
      </c>
      <c r="G239" s="266"/>
      <c r="H239" s="269">
        <v>164</v>
      </c>
      <c r="I239" s="270"/>
      <c r="J239" s="266"/>
      <c r="K239" s="266"/>
      <c r="L239" s="271"/>
      <c r="M239" s="272"/>
      <c r="N239" s="273"/>
      <c r="O239" s="273"/>
      <c r="P239" s="273"/>
      <c r="Q239" s="273"/>
      <c r="R239" s="273"/>
      <c r="S239" s="273"/>
      <c r="T239" s="274"/>
      <c r="AT239" s="275" t="s">
        <v>136</v>
      </c>
      <c r="AU239" s="275" t="s">
        <v>85</v>
      </c>
      <c r="AV239" s="14" t="s">
        <v>134</v>
      </c>
      <c r="AW239" s="14" t="s">
        <v>32</v>
      </c>
      <c r="AX239" s="14" t="s">
        <v>83</v>
      </c>
      <c r="AY239" s="275" t="s">
        <v>127</v>
      </c>
    </row>
    <row r="240" s="1" customFormat="1" ht="24" customHeight="1">
      <c r="B240" s="37"/>
      <c r="C240" s="230" t="s">
        <v>266</v>
      </c>
      <c r="D240" s="230" t="s">
        <v>129</v>
      </c>
      <c r="E240" s="231" t="s">
        <v>405</v>
      </c>
      <c r="F240" s="232" t="s">
        <v>406</v>
      </c>
      <c r="G240" s="233" t="s">
        <v>132</v>
      </c>
      <c r="H240" s="234">
        <v>164</v>
      </c>
      <c r="I240" s="235"/>
      <c r="J240" s="236">
        <f>ROUND(I240*H240,2)</f>
        <v>0</v>
      </c>
      <c r="K240" s="232" t="s">
        <v>133</v>
      </c>
      <c r="L240" s="42"/>
      <c r="M240" s="237" t="s">
        <v>1</v>
      </c>
      <c r="N240" s="238" t="s">
        <v>41</v>
      </c>
      <c r="O240" s="85"/>
      <c r="P240" s="239">
        <f>O240*H240</f>
        <v>0</v>
      </c>
      <c r="Q240" s="239">
        <v>0</v>
      </c>
      <c r="R240" s="239">
        <f>Q240*H240</f>
        <v>0</v>
      </c>
      <c r="S240" s="239">
        <v>0</v>
      </c>
      <c r="T240" s="240">
        <f>S240*H240</f>
        <v>0</v>
      </c>
      <c r="AR240" s="241" t="s">
        <v>134</v>
      </c>
      <c r="AT240" s="241" t="s">
        <v>129</v>
      </c>
      <c r="AU240" s="241" t="s">
        <v>85</v>
      </c>
      <c r="AY240" s="16" t="s">
        <v>127</v>
      </c>
      <c r="BE240" s="242">
        <f>IF(N240="základní",J240,0)</f>
        <v>0</v>
      </c>
      <c r="BF240" s="242">
        <f>IF(N240="snížená",J240,0)</f>
        <v>0</v>
      </c>
      <c r="BG240" s="242">
        <f>IF(N240="zákl. přenesená",J240,0)</f>
        <v>0</v>
      </c>
      <c r="BH240" s="242">
        <f>IF(N240="sníž. přenesená",J240,0)</f>
        <v>0</v>
      </c>
      <c r="BI240" s="242">
        <f>IF(N240="nulová",J240,0)</f>
        <v>0</v>
      </c>
      <c r="BJ240" s="16" t="s">
        <v>83</v>
      </c>
      <c r="BK240" s="242">
        <f>ROUND(I240*H240,2)</f>
        <v>0</v>
      </c>
      <c r="BL240" s="16" t="s">
        <v>134</v>
      </c>
      <c r="BM240" s="241" t="s">
        <v>407</v>
      </c>
    </row>
    <row r="241" s="12" customFormat="1">
      <c r="B241" s="243"/>
      <c r="C241" s="244"/>
      <c r="D241" s="245" t="s">
        <v>136</v>
      </c>
      <c r="E241" s="246" t="s">
        <v>1</v>
      </c>
      <c r="F241" s="247" t="s">
        <v>397</v>
      </c>
      <c r="G241" s="244"/>
      <c r="H241" s="246" t="s">
        <v>1</v>
      </c>
      <c r="I241" s="248"/>
      <c r="J241" s="244"/>
      <c r="K241" s="244"/>
      <c r="L241" s="249"/>
      <c r="M241" s="250"/>
      <c r="N241" s="251"/>
      <c r="O241" s="251"/>
      <c r="P241" s="251"/>
      <c r="Q241" s="251"/>
      <c r="R241" s="251"/>
      <c r="S241" s="251"/>
      <c r="T241" s="252"/>
      <c r="AT241" s="253" t="s">
        <v>136</v>
      </c>
      <c r="AU241" s="253" t="s">
        <v>85</v>
      </c>
      <c r="AV241" s="12" t="s">
        <v>83</v>
      </c>
      <c r="AW241" s="12" t="s">
        <v>32</v>
      </c>
      <c r="AX241" s="12" t="s">
        <v>76</v>
      </c>
      <c r="AY241" s="253" t="s">
        <v>127</v>
      </c>
    </row>
    <row r="242" s="13" customFormat="1">
      <c r="B242" s="254"/>
      <c r="C242" s="255"/>
      <c r="D242" s="245" t="s">
        <v>136</v>
      </c>
      <c r="E242" s="256" t="s">
        <v>1</v>
      </c>
      <c r="F242" s="257" t="s">
        <v>191</v>
      </c>
      <c r="G242" s="255"/>
      <c r="H242" s="258">
        <v>164</v>
      </c>
      <c r="I242" s="259"/>
      <c r="J242" s="255"/>
      <c r="K242" s="255"/>
      <c r="L242" s="260"/>
      <c r="M242" s="261"/>
      <c r="N242" s="262"/>
      <c r="O242" s="262"/>
      <c r="P242" s="262"/>
      <c r="Q242" s="262"/>
      <c r="R242" s="262"/>
      <c r="S242" s="262"/>
      <c r="T242" s="263"/>
      <c r="AT242" s="264" t="s">
        <v>136</v>
      </c>
      <c r="AU242" s="264" t="s">
        <v>85</v>
      </c>
      <c r="AV242" s="13" t="s">
        <v>85</v>
      </c>
      <c r="AW242" s="13" t="s">
        <v>32</v>
      </c>
      <c r="AX242" s="13" t="s">
        <v>76</v>
      </c>
      <c r="AY242" s="264" t="s">
        <v>127</v>
      </c>
    </row>
    <row r="243" s="14" customFormat="1">
      <c r="B243" s="265"/>
      <c r="C243" s="266"/>
      <c r="D243" s="245" t="s">
        <v>136</v>
      </c>
      <c r="E243" s="267" t="s">
        <v>1</v>
      </c>
      <c r="F243" s="268" t="s">
        <v>139</v>
      </c>
      <c r="G243" s="266"/>
      <c r="H243" s="269">
        <v>164</v>
      </c>
      <c r="I243" s="270"/>
      <c r="J243" s="266"/>
      <c r="K243" s="266"/>
      <c r="L243" s="271"/>
      <c r="M243" s="272"/>
      <c r="N243" s="273"/>
      <c r="O243" s="273"/>
      <c r="P243" s="273"/>
      <c r="Q243" s="273"/>
      <c r="R243" s="273"/>
      <c r="S243" s="273"/>
      <c r="T243" s="274"/>
      <c r="AT243" s="275" t="s">
        <v>136</v>
      </c>
      <c r="AU243" s="275" t="s">
        <v>85</v>
      </c>
      <c r="AV243" s="14" t="s">
        <v>134</v>
      </c>
      <c r="AW243" s="14" t="s">
        <v>32</v>
      </c>
      <c r="AX243" s="14" t="s">
        <v>83</v>
      </c>
      <c r="AY243" s="275" t="s">
        <v>127</v>
      </c>
    </row>
    <row r="244" s="1" customFormat="1" ht="24" customHeight="1">
      <c r="B244" s="37"/>
      <c r="C244" s="230" t="s">
        <v>272</v>
      </c>
      <c r="D244" s="230" t="s">
        <v>129</v>
      </c>
      <c r="E244" s="231" t="s">
        <v>408</v>
      </c>
      <c r="F244" s="232" t="s">
        <v>409</v>
      </c>
      <c r="G244" s="233" t="s">
        <v>132</v>
      </c>
      <c r="H244" s="234">
        <v>164</v>
      </c>
      <c r="I244" s="235"/>
      <c r="J244" s="236">
        <f>ROUND(I244*H244,2)</f>
        <v>0</v>
      </c>
      <c r="K244" s="232" t="s">
        <v>133</v>
      </c>
      <c r="L244" s="42"/>
      <c r="M244" s="237" t="s">
        <v>1</v>
      </c>
      <c r="N244" s="238" t="s">
        <v>41</v>
      </c>
      <c r="O244" s="85"/>
      <c r="P244" s="239">
        <f>O244*H244</f>
        <v>0</v>
      </c>
      <c r="Q244" s="239">
        <v>0</v>
      </c>
      <c r="R244" s="239">
        <f>Q244*H244</f>
        <v>0</v>
      </c>
      <c r="S244" s="239">
        <v>0</v>
      </c>
      <c r="T244" s="240">
        <f>S244*H244</f>
        <v>0</v>
      </c>
      <c r="AR244" s="241" t="s">
        <v>134</v>
      </c>
      <c r="AT244" s="241" t="s">
        <v>129</v>
      </c>
      <c r="AU244" s="241" t="s">
        <v>85</v>
      </c>
      <c r="AY244" s="16" t="s">
        <v>127</v>
      </c>
      <c r="BE244" s="242">
        <f>IF(N244="základní",J244,0)</f>
        <v>0</v>
      </c>
      <c r="BF244" s="242">
        <f>IF(N244="snížená",J244,0)</f>
        <v>0</v>
      </c>
      <c r="BG244" s="242">
        <f>IF(N244="zákl. přenesená",J244,0)</f>
        <v>0</v>
      </c>
      <c r="BH244" s="242">
        <f>IF(N244="sníž. přenesená",J244,0)</f>
        <v>0</v>
      </c>
      <c r="BI244" s="242">
        <f>IF(N244="nulová",J244,0)</f>
        <v>0</v>
      </c>
      <c r="BJ244" s="16" t="s">
        <v>83</v>
      </c>
      <c r="BK244" s="242">
        <f>ROUND(I244*H244,2)</f>
        <v>0</v>
      </c>
      <c r="BL244" s="16" t="s">
        <v>134</v>
      </c>
      <c r="BM244" s="241" t="s">
        <v>410</v>
      </c>
    </row>
    <row r="245" s="12" customFormat="1">
      <c r="B245" s="243"/>
      <c r="C245" s="244"/>
      <c r="D245" s="245" t="s">
        <v>136</v>
      </c>
      <c r="E245" s="246" t="s">
        <v>1</v>
      </c>
      <c r="F245" s="247" t="s">
        <v>411</v>
      </c>
      <c r="G245" s="244"/>
      <c r="H245" s="246" t="s">
        <v>1</v>
      </c>
      <c r="I245" s="248"/>
      <c r="J245" s="244"/>
      <c r="K245" s="244"/>
      <c r="L245" s="249"/>
      <c r="M245" s="250"/>
      <c r="N245" s="251"/>
      <c r="O245" s="251"/>
      <c r="P245" s="251"/>
      <c r="Q245" s="251"/>
      <c r="R245" s="251"/>
      <c r="S245" s="251"/>
      <c r="T245" s="252"/>
      <c r="AT245" s="253" t="s">
        <v>136</v>
      </c>
      <c r="AU245" s="253" t="s">
        <v>85</v>
      </c>
      <c r="AV245" s="12" t="s">
        <v>83</v>
      </c>
      <c r="AW245" s="12" t="s">
        <v>32</v>
      </c>
      <c r="AX245" s="12" t="s">
        <v>76</v>
      </c>
      <c r="AY245" s="253" t="s">
        <v>127</v>
      </c>
    </row>
    <row r="246" s="13" customFormat="1">
      <c r="B246" s="254"/>
      <c r="C246" s="255"/>
      <c r="D246" s="245" t="s">
        <v>136</v>
      </c>
      <c r="E246" s="256" t="s">
        <v>1</v>
      </c>
      <c r="F246" s="257" t="s">
        <v>191</v>
      </c>
      <c r="G246" s="255"/>
      <c r="H246" s="258">
        <v>164</v>
      </c>
      <c r="I246" s="259"/>
      <c r="J246" s="255"/>
      <c r="K246" s="255"/>
      <c r="L246" s="260"/>
      <c r="M246" s="261"/>
      <c r="N246" s="262"/>
      <c r="O246" s="262"/>
      <c r="P246" s="262"/>
      <c r="Q246" s="262"/>
      <c r="R246" s="262"/>
      <c r="S246" s="262"/>
      <c r="T246" s="263"/>
      <c r="AT246" s="264" t="s">
        <v>136</v>
      </c>
      <c r="AU246" s="264" t="s">
        <v>85</v>
      </c>
      <c r="AV246" s="13" t="s">
        <v>85</v>
      </c>
      <c r="AW246" s="13" t="s">
        <v>32</v>
      </c>
      <c r="AX246" s="13" t="s">
        <v>76</v>
      </c>
      <c r="AY246" s="264" t="s">
        <v>127</v>
      </c>
    </row>
    <row r="247" s="14" customFormat="1">
      <c r="B247" s="265"/>
      <c r="C247" s="266"/>
      <c r="D247" s="245" t="s">
        <v>136</v>
      </c>
      <c r="E247" s="267" t="s">
        <v>1</v>
      </c>
      <c r="F247" s="268" t="s">
        <v>139</v>
      </c>
      <c r="G247" s="266"/>
      <c r="H247" s="269">
        <v>164</v>
      </c>
      <c r="I247" s="270"/>
      <c r="J247" s="266"/>
      <c r="K247" s="266"/>
      <c r="L247" s="271"/>
      <c r="M247" s="272"/>
      <c r="N247" s="273"/>
      <c r="O247" s="273"/>
      <c r="P247" s="273"/>
      <c r="Q247" s="273"/>
      <c r="R247" s="273"/>
      <c r="S247" s="273"/>
      <c r="T247" s="274"/>
      <c r="AT247" s="275" t="s">
        <v>136</v>
      </c>
      <c r="AU247" s="275" t="s">
        <v>85</v>
      </c>
      <c r="AV247" s="14" t="s">
        <v>134</v>
      </c>
      <c r="AW247" s="14" t="s">
        <v>32</v>
      </c>
      <c r="AX247" s="14" t="s">
        <v>83</v>
      </c>
      <c r="AY247" s="275" t="s">
        <v>127</v>
      </c>
    </row>
    <row r="248" s="1" customFormat="1" ht="24" customHeight="1">
      <c r="B248" s="37"/>
      <c r="C248" s="230" t="s">
        <v>275</v>
      </c>
      <c r="D248" s="230" t="s">
        <v>129</v>
      </c>
      <c r="E248" s="231" t="s">
        <v>412</v>
      </c>
      <c r="F248" s="232" t="s">
        <v>413</v>
      </c>
      <c r="G248" s="233" t="s">
        <v>132</v>
      </c>
      <c r="H248" s="234">
        <v>164</v>
      </c>
      <c r="I248" s="235"/>
      <c r="J248" s="236">
        <f>ROUND(I248*H248,2)</f>
        <v>0</v>
      </c>
      <c r="K248" s="232" t="s">
        <v>133</v>
      </c>
      <c r="L248" s="42"/>
      <c r="M248" s="237" t="s">
        <v>1</v>
      </c>
      <c r="N248" s="238" t="s">
        <v>41</v>
      </c>
      <c r="O248" s="85"/>
      <c r="P248" s="239">
        <f>O248*H248</f>
        <v>0</v>
      </c>
      <c r="Q248" s="239">
        <v>0</v>
      </c>
      <c r="R248" s="239">
        <f>Q248*H248</f>
        <v>0</v>
      </c>
      <c r="S248" s="239">
        <v>0</v>
      </c>
      <c r="T248" s="240">
        <f>S248*H248</f>
        <v>0</v>
      </c>
      <c r="AR248" s="241" t="s">
        <v>134</v>
      </c>
      <c r="AT248" s="241" t="s">
        <v>129</v>
      </c>
      <c r="AU248" s="241" t="s">
        <v>85</v>
      </c>
      <c r="AY248" s="16" t="s">
        <v>127</v>
      </c>
      <c r="BE248" s="242">
        <f>IF(N248="základní",J248,0)</f>
        <v>0</v>
      </c>
      <c r="BF248" s="242">
        <f>IF(N248="snížená",J248,0)</f>
        <v>0</v>
      </c>
      <c r="BG248" s="242">
        <f>IF(N248="zákl. přenesená",J248,0)</f>
        <v>0</v>
      </c>
      <c r="BH248" s="242">
        <f>IF(N248="sníž. přenesená",J248,0)</f>
        <v>0</v>
      </c>
      <c r="BI248" s="242">
        <f>IF(N248="nulová",J248,0)</f>
        <v>0</v>
      </c>
      <c r="BJ248" s="16" t="s">
        <v>83</v>
      </c>
      <c r="BK248" s="242">
        <f>ROUND(I248*H248,2)</f>
        <v>0</v>
      </c>
      <c r="BL248" s="16" t="s">
        <v>134</v>
      </c>
      <c r="BM248" s="241" t="s">
        <v>414</v>
      </c>
    </row>
    <row r="249" s="12" customFormat="1">
      <c r="B249" s="243"/>
      <c r="C249" s="244"/>
      <c r="D249" s="245" t="s">
        <v>136</v>
      </c>
      <c r="E249" s="246" t="s">
        <v>1</v>
      </c>
      <c r="F249" s="247" t="s">
        <v>415</v>
      </c>
      <c r="G249" s="244"/>
      <c r="H249" s="246" t="s">
        <v>1</v>
      </c>
      <c r="I249" s="248"/>
      <c r="J249" s="244"/>
      <c r="K249" s="244"/>
      <c r="L249" s="249"/>
      <c r="M249" s="250"/>
      <c r="N249" s="251"/>
      <c r="O249" s="251"/>
      <c r="P249" s="251"/>
      <c r="Q249" s="251"/>
      <c r="R249" s="251"/>
      <c r="S249" s="251"/>
      <c r="T249" s="252"/>
      <c r="AT249" s="253" t="s">
        <v>136</v>
      </c>
      <c r="AU249" s="253" t="s">
        <v>85</v>
      </c>
      <c r="AV249" s="12" t="s">
        <v>83</v>
      </c>
      <c r="AW249" s="12" t="s">
        <v>32</v>
      </c>
      <c r="AX249" s="12" t="s">
        <v>76</v>
      </c>
      <c r="AY249" s="253" t="s">
        <v>127</v>
      </c>
    </row>
    <row r="250" s="13" customFormat="1">
      <c r="B250" s="254"/>
      <c r="C250" s="255"/>
      <c r="D250" s="245" t="s">
        <v>136</v>
      </c>
      <c r="E250" s="256" t="s">
        <v>1</v>
      </c>
      <c r="F250" s="257" t="s">
        <v>191</v>
      </c>
      <c r="G250" s="255"/>
      <c r="H250" s="258">
        <v>164</v>
      </c>
      <c r="I250" s="259"/>
      <c r="J250" s="255"/>
      <c r="K250" s="255"/>
      <c r="L250" s="260"/>
      <c r="M250" s="261"/>
      <c r="N250" s="262"/>
      <c r="O250" s="262"/>
      <c r="P250" s="262"/>
      <c r="Q250" s="262"/>
      <c r="R250" s="262"/>
      <c r="S250" s="262"/>
      <c r="T250" s="263"/>
      <c r="AT250" s="264" t="s">
        <v>136</v>
      </c>
      <c r="AU250" s="264" t="s">
        <v>85</v>
      </c>
      <c r="AV250" s="13" t="s">
        <v>85</v>
      </c>
      <c r="AW250" s="13" t="s">
        <v>32</v>
      </c>
      <c r="AX250" s="13" t="s">
        <v>76</v>
      </c>
      <c r="AY250" s="264" t="s">
        <v>127</v>
      </c>
    </row>
    <row r="251" s="14" customFormat="1">
      <c r="B251" s="265"/>
      <c r="C251" s="266"/>
      <c r="D251" s="245" t="s">
        <v>136</v>
      </c>
      <c r="E251" s="267" t="s">
        <v>1</v>
      </c>
      <c r="F251" s="268" t="s">
        <v>139</v>
      </c>
      <c r="G251" s="266"/>
      <c r="H251" s="269">
        <v>164</v>
      </c>
      <c r="I251" s="270"/>
      <c r="J251" s="266"/>
      <c r="K251" s="266"/>
      <c r="L251" s="271"/>
      <c r="M251" s="272"/>
      <c r="N251" s="273"/>
      <c r="O251" s="273"/>
      <c r="P251" s="273"/>
      <c r="Q251" s="273"/>
      <c r="R251" s="273"/>
      <c r="S251" s="273"/>
      <c r="T251" s="274"/>
      <c r="AT251" s="275" t="s">
        <v>136</v>
      </c>
      <c r="AU251" s="275" t="s">
        <v>85</v>
      </c>
      <c r="AV251" s="14" t="s">
        <v>134</v>
      </c>
      <c r="AW251" s="14" t="s">
        <v>32</v>
      </c>
      <c r="AX251" s="14" t="s">
        <v>83</v>
      </c>
      <c r="AY251" s="275" t="s">
        <v>127</v>
      </c>
    </row>
    <row r="252" s="1" customFormat="1" ht="24" customHeight="1">
      <c r="B252" s="37"/>
      <c r="C252" s="230" t="s">
        <v>279</v>
      </c>
      <c r="D252" s="230" t="s">
        <v>129</v>
      </c>
      <c r="E252" s="231" t="s">
        <v>416</v>
      </c>
      <c r="F252" s="232" t="s">
        <v>417</v>
      </c>
      <c r="G252" s="233" t="s">
        <v>132</v>
      </c>
      <c r="H252" s="234">
        <v>555</v>
      </c>
      <c r="I252" s="235"/>
      <c r="J252" s="236">
        <f>ROUND(I252*H252,2)</f>
        <v>0</v>
      </c>
      <c r="K252" s="232" t="s">
        <v>133</v>
      </c>
      <c r="L252" s="42"/>
      <c r="M252" s="237" t="s">
        <v>1</v>
      </c>
      <c r="N252" s="238" t="s">
        <v>41</v>
      </c>
      <c r="O252" s="85"/>
      <c r="P252" s="239">
        <f>O252*H252</f>
        <v>0</v>
      </c>
      <c r="Q252" s="239">
        <v>0.084250000000000005</v>
      </c>
      <c r="R252" s="239">
        <f>Q252*H252</f>
        <v>46.758750000000006</v>
      </c>
      <c r="S252" s="239">
        <v>0</v>
      </c>
      <c r="T252" s="240">
        <f>S252*H252</f>
        <v>0</v>
      </c>
      <c r="AR252" s="241" t="s">
        <v>134</v>
      </c>
      <c r="AT252" s="241" t="s">
        <v>129</v>
      </c>
      <c r="AU252" s="241" t="s">
        <v>85</v>
      </c>
      <c r="AY252" s="16" t="s">
        <v>127</v>
      </c>
      <c r="BE252" s="242">
        <f>IF(N252="základní",J252,0)</f>
        <v>0</v>
      </c>
      <c r="BF252" s="242">
        <f>IF(N252="snížená",J252,0)</f>
        <v>0</v>
      </c>
      <c r="BG252" s="242">
        <f>IF(N252="zákl. přenesená",J252,0)</f>
        <v>0</v>
      </c>
      <c r="BH252" s="242">
        <f>IF(N252="sníž. přenesená",J252,0)</f>
        <v>0</v>
      </c>
      <c r="BI252" s="242">
        <f>IF(N252="nulová",J252,0)</f>
        <v>0</v>
      </c>
      <c r="BJ252" s="16" t="s">
        <v>83</v>
      </c>
      <c r="BK252" s="242">
        <f>ROUND(I252*H252,2)</f>
        <v>0</v>
      </c>
      <c r="BL252" s="16" t="s">
        <v>134</v>
      </c>
      <c r="BM252" s="241" t="s">
        <v>418</v>
      </c>
    </row>
    <row r="253" s="12" customFormat="1">
      <c r="B253" s="243"/>
      <c r="C253" s="244"/>
      <c r="D253" s="245" t="s">
        <v>136</v>
      </c>
      <c r="E253" s="246" t="s">
        <v>1</v>
      </c>
      <c r="F253" s="247" t="s">
        <v>419</v>
      </c>
      <c r="G253" s="244"/>
      <c r="H253" s="246" t="s">
        <v>1</v>
      </c>
      <c r="I253" s="248"/>
      <c r="J253" s="244"/>
      <c r="K253" s="244"/>
      <c r="L253" s="249"/>
      <c r="M253" s="250"/>
      <c r="N253" s="251"/>
      <c r="O253" s="251"/>
      <c r="P253" s="251"/>
      <c r="Q253" s="251"/>
      <c r="R253" s="251"/>
      <c r="S253" s="251"/>
      <c r="T253" s="252"/>
      <c r="AT253" s="253" t="s">
        <v>136</v>
      </c>
      <c r="AU253" s="253" t="s">
        <v>85</v>
      </c>
      <c r="AV253" s="12" t="s">
        <v>83</v>
      </c>
      <c r="AW253" s="12" t="s">
        <v>32</v>
      </c>
      <c r="AX253" s="12" t="s">
        <v>76</v>
      </c>
      <c r="AY253" s="253" t="s">
        <v>127</v>
      </c>
    </row>
    <row r="254" s="13" customFormat="1">
      <c r="B254" s="254"/>
      <c r="C254" s="255"/>
      <c r="D254" s="245" t="s">
        <v>136</v>
      </c>
      <c r="E254" s="256" t="s">
        <v>1</v>
      </c>
      <c r="F254" s="257" t="s">
        <v>393</v>
      </c>
      <c r="G254" s="255"/>
      <c r="H254" s="258">
        <v>555</v>
      </c>
      <c r="I254" s="259"/>
      <c r="J254" s="255"/>
      <c r="K254" s="255"/>
      <c r="L254" s="260"/>
      <c r="M254" s="261"/>
      <c r="N254" s="262"/>
      <c r="O254" s="262"/>
      <c r="P254" s="262"/>
      <c r="Q254" s="262"/>
      <c r="R254" s="262"/>
      <c r="S254" s="262"/>
      <c r="T254" s="263"/>
      <c r="AT254" s="264" t="s">
        <v>136</v>
      </c>
      <c r="AU254" s="264" t="s">
        <v>85</v>
      </c>
      <c r="AV254" s="13" t="s">
        <v>85</v>
      </c>
      <c r="AW254" s="13" t="s">
        <v>32</v>
      </c>
      <c r="AX254" s="13" t="s">
        <v>76</v>
      </c>
      <c r="AY254" s="264" t="s">
        <v>127</v>
      </c>
    </row>
    <row r="255" s="14" customFormat="1">
      <c r="B255" s="265"/>
      <c r="C255" s="266"/>
      <c r="D255" s="245" t="s">
        <v>136</v>
      </c>
      <c r="E255" s="267" t="s">
        <v>1</v>
      </c>
      <c r="F255" s="268" t="s">
        <v>139</v>
      </c>
      <c r="G255" s="266"/>
      <c r="H255" s="269">
        <v>555</v>
      </c>
      <c r="I255" s="270"/>
      <c r="J255" s="266"/>
      <c r="K255" s="266"/>
      <c r="L255" s="271"/>
      <c r="M255" s="272"/>
      <c r="N255" s="273"/>
      <c r="O255" s="273"/>
      <c r="P255" s="273"/>
      <c r="Q255" s="273"/>
      <c r="R255" s="273"/>
      <c r="S255" s="273"/>
      <c r="T255" s="274"/>
      <c r="AT255" s="275" t="s">
        <v>136</v>
      </c>
      <c r="AU255" s="275" t="s">
        <v>85</v>
      </c>
      <c r="AV255" s="14" t="s">
        <v>134</v>
      </c>
      <c r="AW255" s="14" t="s">
        <v>32</v>
      </c>
      <c r="AX255" s="14" t="s">
        <v>83</v>
      </c>
      <c r="AY255" s="275" t="s">
        <v>127</v>
      </c>
    </row>
    <row r="256" s="1" customFormat="1" ht="24" customHeight="1">
      <c r="B256" s="37"/>
      <c r="C256" s="281" t="s">
        <v>285</v>
      </c>
      <c r="D256" s="281" t="s">
        <v>371</v>
      </c>
      <c r="E256" s="282" t="s">
        <v>420</v>
      </c>
      <c r="F256" s="283" t="s">
        <v>421</v>
      </c>
      <c r="G256" s="284" t="s">
        <v>132</v>
      </c>
      <c r="H256" s="285">
        <v>547.00999999999999</v>
      </c>
      <c r="I256" s="286"/>
      <c r="J256" s="287">
        <f>ROUND(I256*H256,2)</f>
        <v>0</v>
      </c>
      <c r="K256" s="283" t="s">
        <v>133</v>
      </c>
      <c r="L256" s="288"/>
      <c r="M256" s="289" t="s">
        <v>1</v>
      </c>
      <c r="N256" s="290" t="s">
        <v>41</v>
      </c>
      <c r="O256" s="85"/>
      <c r="P256" s="239">
        <f>O256*H256</f>
        <v>0</v>
      </c>
      <c r="Q256" s="239">
        <v>0.113</v>
      </c>
      <c r="R256" s="239">
        <f>Q256*H256</f>
        <v>61.812130000000003</v>
      </c>
      <c r="S256" s="239">
        <v>0</v>
      </c>
      <c r="T256" s="240">
        <f>S256*H256</f>
        <v>0</v>
      </c>
      <c r="AR256" s="241" t="s">
        <v>171</v>
      </c>
      <c r="AT256" s="241" t="s">
        <v>371</v>
      </c>
      <c r="AU256" s="241" t="s">
        <v>85</v>
      </c>
      <c r="AY256" s="16" t="s">
        <v>127</v>
      </c>
      <c r="BE256" s="242">
        <f>IF(N256="základní",J256,0)</f>
        <v>0</v>
      </c>
      <c r="BF256" s="242">
        <f>IF(N256="snížená",J256,0)</f>
        <v>0</v>
      </c>
      <c r="BG256" s="242">
        <f>IF(N256="zákl. přenesená",J256,0)</f>
        <v>0</v>
      </c>
      <c r="BH256" s="242">
        <f>IF(N256="sníž. přenesená",J256,0)</f>
        <v>0</v>
      </c>
      <c r="BI256" s="242">
        <f>IF(N256="nulová",J256,0)</f>
        <v>0</v>
      </c>
      <c r="BJ256" s="16" t="s">
        <v>83</v>
      </c>
      <c r="BK256" s="242">
        <f>ROUND(I256*H256,2)</f>
        <v>0</v>
      </c>
      <c r="BL256" s="16" t="s">
        <v>134</v>
      </c>
      <c r="BM256" s="241" t="s">
        <v>422</v>
      </c>
    </row>
    <row r="257" s="12" customFormat="1">
      <c r="B257" s="243"/>
      <c r="C257" s="244"/>
      <c r="D257" s="245" t="s">
        <v>136</v>
      </c>
      <c r="E257" s="246" t="s">
        <v>1</v>
      </c>
      <c r="F257" s="247" t="s">
        <v>423</v>
      </c>
      <c r="G257" s="244"/>
      <c r="H257" s="246" t="s">
        <v>1</v>
      </c>
      <c r="I257" s="248"/>
      <c r="J257" s="244"/>
      <c r="K257" s="244"/>
      <c r="L257" s="249"/>
      <c r="M257" s="250"/>
      <c r="N257" s="251"/>
      <c r="O257" s="251"/>
      <c r="P257" s="251"/>
      <c r="Q257" s="251"/>
      <c r="R257" s="251"/>
      <c r="S257" s="251"/>
      <c r="T257" s="252"/>
      <c r="AT257" s="253" t="s">
        <v>136</v>
      </c>
      <c r="AU257" s="253" t="s">
        <v>85</v>
      </c>
      <c r="AV257" s="12" t="s">
        <v>83</v>
      </c>
      <c r="AW257" s="12" t="s">
        <v>32</v>
      </c>
      <c r="AX257" s="12" t="s">
        <v>76</v>
      </c>
      <c r="AY257" s="253" t="s">
        <v>127</v>
      </c>
    </row>
    <row r="258" s="13" customFormat="1">
      <c r="B258" s="254"/>
      <c r="C258" s="255"/>
      <c r="D258" s="245" t="s">
        <v>136</v>
      </c>
      <c r="E258" s="256" t="s">
        <v>1</v>
      </c>
      <c r="F258" s="257" t="s">
        <v>424</v>
      </c>
      <c r="G258" s="255"/>
      <c r="H258" s="258">
        <v>547.00999999999999</v>
      </c>
      <c r="I258" s="259"/>
      <c r="J258" s="255"/>
      <c r="K258" s="255"/>
      <c r="L258" s="260"/>
      <c r="M258" s="261"/>
      <c r="N258" s="262"/>
      <c r="O258" s="262"/>
      <c r="P258" s="262"/>
      <c r="Q258" s="262"/>
      <c r="R258" s="262"/>
      <c r="S258" s="262"/>
      <c r="T258" s="263"/>
      <c r="AT258" s="264" t="s">
        <v>136</v>
      </c>
      <c r="AU258" s="264" t="s">
        <v>85</v>
      </c>
      <c r="AV258" s="13" t="s">
        <v>85</v>
      </c>
      <c r="AW258" s="13" t="s">
        <v>32</v>
      </c>
      <c r="AX258" s="13" t="s">
        <v>76</v>
      </c>
      <c r="AY258" s="264" t="s">
        <v>127</v>
      </c>
    </row>
    <row r="259" s="14" customFormat="1">
      <c r="B259" s="265"/>
      <c r="C259" s="266"/>
      <c r="D259" s="245" t="s">
        <v>136</v>
      </c>
      <c r="E259" s="267" t="s">
        <v>1</v>
      </c>
      <c r="F259" s="268" t="s">
        <v>139</v>
      </c>
      <c r="G259" s="266"/>
      <c r="H259" s="269">
        <v>547.00999999999999</v>
      </c>
      <c r="I259" s="270"/>
      <c r="J259" s="266"/>
      <c r="K259" s="266"/>
      <c r="L259" s="271"/>
      <c r="M259" s="272"/>
      <c r="N259" s="273"/>
      <c r="O259" s="273"/>
      <c r="P259" s="273"/>
      <c r="Q259" s="273"/>
      <c r="R259" s="273"/>
      <c r="S259" s="273"/>
      <c r="T259" s="274"/>
      <c r="AT259" s="275" t="s">
        <v>136</v>
      </c>
      <c r="AU259" s="275" t="s">
        <v>85</v>
      </c>
      <c r="AV259" s="14" t="s">
        <v>134</v>
      </c>
      <c r="AW259" s="14" t="s">
        <v>32</v>
      </c>
      <c r="AX259" s="14" t="s">
        <v>83</v>
      </c>
      <c r="AY259" s="275" t="s">
        <v>127</v>
      </c>
    </row>
    <row r="260" s="1" customFormat="1" ht="24" customHeight="1">
      <c r="B260" s="37"/>
      <c r="C260" s="281" t="s">
        <v>290</v>
      </c>
      <c r="D260" s="281" t="s">
        <v>371</v>
      </c>
      <c r="E260" s="282" t="s">
        <v>425</v>
      </c>
      <c r="F260" s="283" t="s">
        <v>426</v>
      </c>
      <c r="G260" s="284" t="s">
        <v>132</v>
      </c>
      <c r="H260" s="285">
        <v>9.2699999999999996</v>
      </c>
      <c r="I260" s="286"/>
      <c r="J260" s="287">
        <f>ROUND(I260*H260,2)</f>
        <v>0</v>
      </c>
      <c r="K260" s="283" t="s">
        <v>133</v>
      </c>
      <c r="L260" s="288"/>
      <c r="M260" s="289" t="s">
        <v>1</v>
      </c>
      <c r="N260" s="290" t="s">
        <v>41</v>
      </c>
      <c r="O260" s="85"/>
      <c r="P260" s="239">
        <f>O260*H260</f>
        <v>0</v>
      </c>
      <c r="Q260" s="239">
        <v>0.13100000000000001</v>
      </c>
      <c r="R260" s="239">
        <f>Q260*H260</f>
        <v>1.21437</v>
      </c>
      <c r="S260" s="239">
        <v>0</v>
      </c>
      <c r="T260" s="240">
        <f>S260*H260</f>
        <v>0</v>
      </c>
      <c r="AR260" s="241" t="s">
        <v>171</v>
      </c>
      <c r="AT260" s="241" t="s">
        <v>371</v>
      </c>
      <c r="AU260" s="241" t="s">
        <v>85</v>
      </c>
      <c r="AY260" s="16" t="s">
        <v>127</v>
      </c>
      <c r="BE260" s="242">
        <f>IF(N260="základní",J260,0)</f>
        <v>0</v>
      </c>
      <c r="BF260" s="242">
        <f>IF(N260="snížená",J260,0)</f>
        <v>0</v>
      </c>
      <c r="BG260" s="242">
        <f>IF(N260="zákl. přenesená",J260,0)</f>
        <v>0</v>
      </c>
      <c r="BH260" s="242">
        <f>IF(N260="sníž. přenesená",J260,0)</f>
        <v>0</v>
      </c>
      <c r="BI260" s="242">
        <f>IF(N260="nulová",J260,0)</f>
        <v>0</v>
      </c>
      <c r="BJ260" s="16" t="s">
        <v>83</v>
      </c>
      <c r="BK260" s="242">
        <f>ROUND(I260*H260,2)</f>
        <v>0</v>
      </c>
      <c r="BL260" s="16" t="s">
        <v>134</v>
      </c>
      <c r="BM260" s="241" t="s">
        <v>427</v>
      </c>
    </row>
    <row r="261" s="12" customFormat="1">
      <c r="B261" s="243"/>
      <c r="C261" s="244"/>
      <c r="D261" s="245" t="s">
        <v>136</v>
      </c>
      <c r="E261" s="246" t="s">
        <v>1</v>
      </c>
      <c r="F261" s="247" t="s">
        <v>428</v>
      </c>
      <c r="G261" s="244"/>
      <c r="H261" s="246" t="s">
        <v>1</v>
      </c>
      <c r="I261" s="248"/>
      <c r="J261" s="244"/>
      <c r="K261" s="244"/>
      <c r="L261" s="249"/>
      <c r="M261" s="250"/>
      <c r="N261" s="251"/>
      <c r="O261" s="251"/>
      <c r="P261" s="251"/>
      <c r="Q261" s="251"/>
      <c r="R261" s="251"/>
      <c r="S261" s="251"/>
      <c r="T261" s="252"/>
      <c r="AT261" s="253" t="s">
        <v>136</v>
      </c>
      <c r="AU261" s="253" t="s">
        <v>85</v>
      </c>
      <c r="AV261" s="12" t="s">
        <v>83</v>
      </c>
      <c r="AW261" s="12" t="s">
        <v>32</v>
      </c>
      <c r="AX261" s="12" t="s">
        <v>76</v>
      </c>
      <c r="AY261" s="253" t="s">
        <v>127</v>
      </c>
    </row>
    <row r="262" s="13" customFormat="1">
      <c r="B262" s="254"/>
      <c r="C262" s="255"/>
      <c r="D262" s="245" t="s">
        <v>136</v>
      </c>
      <c r="E262" s="256" t="s">
        <v>1</v>
      </c>
      <c r="F262" s="257" t="s">
        <v>429</v>
      </c>
      <c r="G262" s="255"/>
      <c r="H262" s="258">
        <v>9.2699999999999996</v>
      </c>
      <c r="I262" s="259"/>
      <c r="J262" s="255"/>
      <c r="K262" s="255"/>
      <c r="L262" s="260"/>
      <c r="M262" s="261"/>
      <c r="N262" s="262"/>
      <c r="O262" s="262"/>
      <c r="P262" s="262"/>
      <c r="Q262" s="262"/>
      <c r="R262" s="262"/>
      <c r="S262" s="262"/>
      <c r="T262" s="263"/>
      <c r="AT262" s="264" t="s">
        <v>136</v>
      </c>
      <c r="AU262" s="264" t="s">
        <v>85</v>
      </c>
      <c r="AV262" s="13" t="s">
        <v>85</v>
      </c>
      <c r="AW262" s="13" t="s">
        <v>32</v>
      </c>
      <c r="AX262" s="13" t="s">
        <v>76</v>
      </c>
      <c r="AY262" s="264" t="s">
        <v>127</v>
      </c>
    </row>
    <row r="263" s="14" customFormat="1">
      <c r="B263" s="265"/>
      <c r="C263" s="266"/>
      <c r="D263" s="245" t="s">
        <v>136</v>
      </c>
      <c r="E263" s="267" t="s">
        <v>1</v>
      </c>
      <c r="F263" s="268" t="s">
        <v>139</v>
      </c>
      <c r="G263" s="266"/>
      <c r="H263" s="269">
        <v>9.2699999999999996</v>
      </c>
      <c r="I263" s="270"/>
      <c r="J263" s="266"/>
      <c r="K263" s="266"/>
      <c r="L263" s="271"/>
      <c r="M263" s="272"/>
      <c r="N263" s="273"/>
      <c r="O263" s="273"/>
      <c r="P263" s="273"/>
      <c r="Q263" s="273"/>
      <c r="R263" s="273"/>
      <c r="S263" s="273"/>
      <c r="T263" s="274"/>
      <c r="AT263" s="275" t="s">
        <v>136</v>
      </c>
      <c r="AU263" s="275" t="s">
        <v>85</v>
      </c>
      <c r="AV263" s="14" t="s">
        <v>134</v>
      </c>
      <c r="AW263" s="14" t="s">
        <v>32</v>
      </c>
      <c r="AX263" s="14" t="s">
        <v>83</v>
      </c>
      <c r="AY263" s="275" t="s">
        <v>127</v>
      </c>
    </row>
    <row r="264" s="1" customFormat="1" ht="36" customHeight="1">
      <c r="B264" s="37"/>
      <c r="C264" s="230" t="s">
        <v>294</v>
      </c>
      <c r="D264" s="230" t="s">
        <v>129</v>
      </c>
      <c r="E264" s="231" t="s">
        <v>430</v>
      </c>
      <c r="F264" s="232" t="s">
        <v>431</v>
      </c>
      <c r="G264" s="233" t="s">
        <v>132</v>
      </c>
      <c r="H264" s="234">
        <v>555</v>
      </c>
      <c r="I264" s="235"/>
      <c r="J264" s="236">
        <f>ROUND(I264*H264,2)</f>
        <v>0</v>
      </c>
      <c r="K264" s="232" t="s">
        <v>133</v>
      </c>
      <c r="L264" s="42"/>
      <c r="M264" s="237" t="s">
        <v>1</v>
      </c>
      <c r="N264" s="238" t="s">
        <v>41</v>
      </c>
      <c r="O264" s="85"/>
      <c r="P264" s="239">
        <f>O264*H264</f>
        <v>0</v>
      </c>
      <c r="Q264" s="239">
        <v>0</v>
      </c>
      <c r="R264" s="239">
        <f>Q264*H264</f>
        <v>0</v>
      </c>
      <c r="S264" s="239">
        <v>0</v>
      </c>
      <c r="T264" s="240">
        <f>S264*H264</f>
        <v>0</v>
      </c>
      <c r="AR264" s="241" t="s">
        <v>134</v>
      </c>
      <c r="AT264" s="241" t="s">
        <v>129</v>
      </c>
      <c r="AU264" s="241" t="s">
        <v>85</v>
      </c>
      <c r="AY264" s="16" t="s">
        <v>127</v>
      </c>
      <c r="BE264" s="242">
        <f>IF(N264="základní",J264,0)</f>
        <v>0</v>
      </c>
      <c r="BF264" s="242">
        <f>IF(N264="snížená",J264,0)</f>
        <v>0</v>
      </c>
      <c r="BG264" s="242">
        <f>IF(N264="zákl. přenesená",J264,0)</f>
        <v>0</v>
      </c>
      <c r="BH264" s="242">
        <f>IF(N264="sníž. přenesená",J264,0)</f>
        <v>0</v>
      </c>
      <c r="BI264" s="242">
        <f>IF(N264="nulová",J264,0)</f>
        <v>0</v>
      </c>
      <c r="BJ264" s="16" t="s">
        <v>83</v>
      </c>
      <c r="BK264" s="242">
        <f>ROUND(I264*H264,2)</f>
        <v>0</v>
      </c>
      <c r="BL264" s="16" t="s">
        <v>134</v>
      </c>
      <c r="BM264" s="241" t="s">
        <v>432</v>
      </c>
    </row>
    <row r="265" s="12" customFormat="1">
      <c r="B265" s="243"/>
      <c r="C265" s="244"/>
      <c r="D265" s="245" t="s">
        <v>136</v>
      </c>
      <c r="E265" s="246" t="s">
        <v>1</v>
      </c>
      <c r="F265" s="247" t="s">
        <v>419</v>
      </c>
      <c r="G265" s="244"/>
      <c r="H265" s="246" t="s">
        <v>1</v>
      </c>
      <c r="I265" s="248"/>
      <c r="J265" s="244"/>
      <c r="K265" s="244"/>
      <c r="L265" s="249"/>
      <c r="M265" s="250"/>
      <c r="N265" s="251"/>
      <c r="O265" s="251"/>
      <c r="P265" s="251"/>
      <c r="Q265" s="251"/>
      <c r="R265" s="251"/>
      <c r="S265" s="251"/>
      <c r="T265" s="252"/>
      <c r="AT265" s="253" t="s">
        <v>136</v>
      </c>
      <c r="AU265" s="253" t="s">
        <v>85</v>
      </c>
      <c r="AV265" s="12" t="s">
        <v>83</v>
      </c>
      <c r="AW265" s="12" t="s">
        <v>32</v>
      </c>
      <c r="AX265" s="12" t="s">
        <v>76</v>
      </c>
      <c r="AY265" s="253" t="s">
        <v>127</v>
      </c>
    </row>
    <row r="266" s="13" customFormat="1">
      <c r="B266" s="254"/>
      <c r="C266" s="255"/>
      <c r="D266" s="245" t="s">
        <v>136</v>
      </c>
      <c r="E266" s="256" t="s">
        <v>1</v>
      </c>
      <c r="F266" s="257" t="s">
        <v>393</v>
      </c>
      <c r="G266" s="255"/>
      <c r="H266" s="258">
        <v>555</v>
      </c>
      <c r="I266" s="259"/>
      <c r="J266" s="255"/>
      <c r="K266" s="255"/>
      <c r="L266" s="260"/>
      <c r="M266" s="261"/>
      <c r="N266" s="262"/>
      <c r="O266" s="262"/>
      <c r="P266" s="262"/>
      <c r="Q266" s="262"/>
      <c r="R266" s="262"/>
      <c r="S266" s="262"/>
      <c r="T266" s="263"/>
      <c r="AT266" s="264" t="s">
        <v>136</v>
      </c>
      <c r="AU266" s="264" t="s">
        <v>85</v>
      </c>
      <c r="AV266" s="13" t="s">
        <v>85</v>
      </c>
      <c r="AW266" s="13" t="s">
        <v>32</v>
      </c>
      <c r="AX266" s="13" t="s">
        <v>76</v>
      </c>
      <c r="AY266" s="264" t="s">
        <v>127</v>
      </c>
    </row>
    <row r="267" s="14" customFormat="1">
      <c r="B267" s="265"/>
      <c r="C267" s="266"/>
      <c r="D267" s="245" t="s">
        <v>136</v>
      </c>
      <c r="E267" s="267" t="s">
        <v>1</v>
      </c>
      <c r="F267" s="268" t="s">
        <v>139</v>
      </c>
      <c r="G267" s="266"/>
      <c r="H267" s="269">
        <v>555</v>
      </c>
      <c r="I267" s="270"/>
      <c r="J267" s="266"/>
      <c r="K267" s="266"/>
      <c r="L267" s="271"/>
      <c r="M267" s="272"/>
      <c r="N267" s="273"/>
      <c r="O267" s="273"/>
      <c r="P267" s="273"/>
      <c r="Q267" s="273"/>
      <c r="R267" s="273"/>
      <c r="S267" s="273"/>
      <c r="T267" s="274"/>
      <c r="AT267" s="275" t="s">
        <v>136</v>
      </c>
      <c r="AU267" s="275" t="s">
        <v>85</v>
      </c>
      <c r="AV267" s="14" t="s">
        <v>134</v>
      </c>
      <c r="AW267" s="14" t="s">
        <v>32</v>
      </c>
      <c r="AX267" s="14" t="s">
        <v>83</v>
      </c>
      <c r="AY267" s="275" t="s">
        <v>127</v>
      </c>
    </row>
    <row r="268" s="1" customFormat="1" ht="24" customHeight="1">
      <c r="B268" s="37"/>
      <c r="C268" s="230" t="s">
        <v>433</v>
      </c>
      <c r="D268" s="230" t="s">
        <v>129</v>
      </c>
      <c r="E268" s="231" t="s">
        <v>434</v>
      </c>
      <c r="F268" s="232" t="s">
        <v>435</v>
      </c>
      <c r="G268" s="233" t="s">
        <v>132</v>
      </c>
      <c r="H268" s="234">
        <v>63</v>
      </c>
      <c r="I268" s="235"/>
      <c r="J268" s="236">
        <f>ROUND(I268*H268,2)</f>
        <v>0</v>
      </c>
      <c r="K268" s="232" t="s">
        <v>133</v>
      </c>
      <c r="L268" s="42"/>
      <c r="M268" s="237" t="s">
        <v>1</v>
      </c>
      <c r="N268" s="238" t="s">
        <v>41</v>
      </c>
      <c r="O268" s="85"/>
      <c r="P268" s="239">
        <f>O268*H268</f>
        <v>0</v>
      </c>
      <c r="Q268" s="239">
        <v>0.085650000000000004</v>
      </c>
      <c r="R268" s="239">
        <f>Q268*H268</f>
        <v>5.39595</v>
      </c>
      <c r="S268" s="239">
        <v>0</v>
      </c>
      <c r="T268" s="240">
        <f>S268*H268</f>
        <v>0</v>
      </c>
      <c r="AR268" s="241" t="s">
        <v>134</v>
      </c>
      <c r="AT268" s="241" t="s">
        <v>129</v>
      </c>
      <c r="AU268" s="241" t="s">
        <v>85</v>
      </c>
      <c r="AY268" s="16" t="s">
        <v>127</v>
      </c>
      <c r="BE268" s="242">
        <f>IF(N268="základní",J268,0)</f>
        <v>0</v>
      </c>
      <c r="BF268" s="242">
        <f>IF(N268="snížená",J268,0)</f>
        <v>0</v>
      </c>
      <c r="BG268" s="242">
        <f>IF(N268="zákl. přenesená",J268,0)</f>
        <v>0</v>
      </c>
      <c r="BH268" s="242">
        <f>IF(N268="sníž. přenesená",J268,0)</f>
        <v>0</v>
      </c>
      <c r="BI268" s="242">
        <f>IF(N268="nulová",J268,0)</f>
        <v>0</v>
      </c>
      <c r="BJ268" s="16" t="s">
        <v>83</v>
      </c>
      <c r="BK268" s="242">
        <f>ROUND(I268*H268,2)</f>
        <v>0</v>
      </c>
      <c r="BL268" s="16" t="s">
        <v>134</v>
      </c>
      <c r="BM268" s="241" t="s">
        <v>436</v>
      </c>
    </row>
    <row r="269" s="12" customFormat="1">
      <c r="B269" s="243"/>
      <c r="C269" s="244"/>
      <c r="D269" s="245" t="s">
        <v>136</v>
      </c>
      <c r="E269" s="246" t="s">
        <v>1</v>
      </c>
      <c r="F269" s="247" t="s">
        <v>401</v>
      </c>
      <c r="G269" s="244"/>
      <c r="H269" s="246" t="s">
        <v>1</v>
      </c>
      <c r="I269" s="248"/>
      <c r="J269" s="244"/>
      <c r="K269" s="244"/>
      <c r="L269" s="249"/>
      <c r="M269" s="250"/>
      <c r="N269" s="251"/>
      <c r="O269" s="251"/>
      <c r="P269" s="251"/>
      <c r="Q269" s="251"/>
      <c r="R269" s="251"/>
      <c r="S269" s="251"/>
      <c r="T269" s="252"/>
      <c r="AT269" s="253" t="s">
        <v>136</v>
      </c>
      <c r="AU269" s="253" t="s">
        <v>85</v>
      </c>
      <c r="AV269" s="12" t="s">
        <v>83</v>
      </c>
      <c r="AW269" s="12" t="s">
        <v>32</v>
      </c>
      <c r="AX269" s="12" t="s">
        <v>76</v>
      </c>
      <c r="AY269" s="253" t="s">
        <v>127</v>
      </c>
    </row>
    <row r="270" s="13" customFormat="1">
      <c r="B270" s="254"/>
      <c r="C270" s="255"/>
      <c r="D270" s="245" t="s">
        <v>136</v>
      </c>
      <c r="E270" s="256" t="s">
        <v>1</v>
      </c>
      <c r="F270" s="257" t="s">
        <v>385</v>
      </c>
      <c r="G270" s="255"/>
      <c r="H270" s="258">
        <v>63</v>
      </c>
      <c r="I270" s="259"/>
      <c r="J270" s="255"/>
      <c r="K270" s="255"/>
      <c r="L270" s="260"/>
      <c r="M270" s="261"/>
      <c r="N270" s="262"/>
      <c r="O270" s="262"/>
      <c r="P270" s="262"/>
      <c r="Q270" s="262"/>
      <c r="R270" s="262"/>
      <c r="S270" s="262"/>
      <c r="T270" s="263"/>
      <c r="AT270" s="264" t="s">
        <v>136</v>
      </c>
      <c r="AU270" s="264" t="s">
        <v>85</v>
      </c>
      <c r="AV270" s="13" t="s">
        <v>85</v>
      </c>
      <c r="AW270" s="13" t="s">
        <v>32</v>
      </c>
      <c r="AX270" s="13" t="s">
        <v>76</v>
      </c>
      <c r="AY270" s="264" t="s">
        <v>127</v>
      </c>
    </row>
    <row r="271" s="14" customFormat="1">
      <c r="B271" s="265"/>
      <c r="C271" s="266"/>
      <c r="D271" s="245" t="s">
        <v>136</v>
      </c>
      <c r="E271" s="267" t="s">
        <v>1</v>
      </c>
      <c r="F271" s="268" t="s">
        <v>139</v>
      </c>
      <c r="G271" s="266"/>
      <c r="H271" s="269">
        <v>63</v>
      </c>
      <c r="I271" s="270"/>
      <c r="J271" s="266"/>
      <c r="K271" s="266"/>
      <c r="L271" s="271"/>
      <c r="M271" s="272"/>
      <c r="N271" s="273"/>
      <c r="O271" s="273"/>
      <c r="P271" s="273"/>
      <c r="Q271" s="273"/>
      <c r="R271" s="273"/>
      <c r="S271" s="273"/>
      <c r="T271" s="274"/>
      <c r="AT271" s="275" t="s">
        <v>136</v>
      </c>
      <c r="AU271" s="275" t="s">
        <v>85</v>
      </c>
      <c r="AV271" s="14" t="s">
        <v>134</v>
      </c>
      <c r="AW271" s="14" t="s">
        <v>32</v>
      </c>
      <c r="AX271" s="14" t="s">
        <v>83</v>
      </c>
      <c r="AY271" s="275" t="s">
        <v>127</v>
      </c>
    </row>
    <row r="272" s="1" customFormat="1" ht="24" customHeight="1">
      <c r="B272" s="37"/>
      <c r="C272" s="281" t="s">
        <v>437</v>
      </c>
      <c r="D272" s="281" t="s">
        <v>371</v>
      </c>
      <c r="E272" s="282" t="s">
        <v>438</v>
      </c>
      <c r="F272" s="283" t="s">
        <v>439</v>
      </c>
      <c r="G272" s="284" t="s">
        <v>132</v>
      </c>
      <c r="H272" s="285">
        <v>51.5</v>
      </c>
      <c r="I272" s="286"/>
      <c r="J272" s="287">
        <f>ROUND(I272*H272,2)</f>
        <v>0</v>
      </c>
      <c r="K272" s="283" t="s">
        <v>1</v>
      </c>
      <c r="L272" s="288"/>
      <c r="M272" s="289" t="s">
        <v>1</v>
      </c>
      <c r="N272" s="290" t="s">
        <v>41</v>
      </c>
      <c r="O272" s="85"/>
      <c r="P272" s="239">
        <f>O272*H272</f>
        <v>0</v>
      </c>
      <c r="Q272" s="239">
        <v>0.183</v>
      </c>
      <c r="R272" s="239">
        <f>Q272*H272</f>
        <v>9.4245000000000001</v>
      </c>
      <c r="S272" s="239">
        <v>0</v>
      </c>
      <c r="T272" s="240">
        <f>S272*H272</f>
        <v>0</v>
      </c>
      <c r="AR272" s="241" t="s">
        <v>171</v>
      </c>
      <c r="AT272" s="241" t="s">
        <v>371</v>
      </c>
      <c r="AU272" s="241" t="s">
        <v>85</v>
      </c>
      <c r="AY272" s="16" t="s">
        <v>127</v>
      </c>
      <c r="BE272" s="242">
        <f>IF(N272="základní",J272,0)</f>
        <v>0</v>
      </c>
      <c r="BF272" s="242">
        <f>IF(N272="snížená",J272,0)</f>
        <v>0</v>
      </c>
      <c r="BG272" s="242">
        <f>IF(N272="zákl. přenesená",J272,0)</f>
        <v>0</v>
      </c>
      <c r="BH272" s="242">
        <f>IF(N272="sníž. přenesená",J272,0)</f>
        <v>0</v>
      </c>
      <c r="BI272" s="242">
        <f>IF(N272="nulová",J272,0)</f>
        <v>0</v>
      </c>
      <c r="BJ272" s="16" t="s">
        <v>83</v>
      </c>
      <c r="BK272" s="242">
        <f>ROUND(I272*H272,2)</f>
        <v>0</v>
      </c>
      <c r="BL272" s="16" t="s">
        <v>134</v>
      </c>
      <c r="BM272" s="241" t="s">
        <v>440</v>
      </c>
    </row>
    <row r="273" s="12" customFormat="1">
      <c r="B273" s="243"/>
      <c r="C273" s="244"/>
      <c r="D273" s="245" t="s">
        <v>136</v>
      </c>
      <c r="E273" s="246" t="s">
        <v>1</v>
      </c>
      <c r="F273" s="247" t="s">
        <v>441</v>
      </c>
      <c r="G273" s="244"/>
      <c r="H273" s="246" t="s">
        <v>1</v>
      </c>
      <c r="I273" s="248"/>
      <c r="J273" s="244"/>
      <c r="K273" s="244"/>
      <c r="L273" s="249"/>
      <c r="M273" s="250"/>
      <c r="N273" s="251"/>
      <c r="O273" s="251"/>
      <c r="P273" s="251"/>
      <c r="Q273" s="251"/>
      <c r="R273" s="251"/>
      <c r="S273" s="251"/>
      <c r="T273" s="252"/>
      <c r="AT273" s="253" t="s">
        <v>136</v>
      </c>
      <c r="AU273" s="253" t="s">
        <v>85</v>
      </c>
      <c r="AV273" s="12" t="s">
        <v>83</v>
      </c>
      <c r="AW273" s="12" t="s">
        <v>32</v>
      </c>
      <c r="AX273" s="12" t="s">
        <v>76</v>
      </c>
      <c r="AY273" s="253" t="s">
        <v>127</v>
      </c>
    </row>
    <row r="274" s="13" customFormat="1">
      <c r="B274" s="254"/>
      <c r="C274" s="255"/>
      <c r="D274" s="245" t="s">
        <v>136</v>
      </c>
      <c r="E274" s="256" t="s">
        <v>1</v>
      </c>
      <c r="F274" s="257" t="s">
        <v>442</v>
      </c>
      <c r="G274" s="255"/>
      <c r="H274" s="258">
        <v>51.5</v>
      </c>
      <c r="I274" s="259"/>
      <c r="J274" s="255"/>
      <c r="K274" s="255"/>
      <c r="L274" s="260"/>
      <c r="M274" s="261"/>
      <c r="N274" s="262"/>
      <c r="O274" s="262"/>
      <c r="P274" s="262"/>
      <c r="Q274" s="262"/>
      <c r="R274" s="262"/>
      <c r="S274" s="262"/>
      <c r="T274" s="263"/>
      <c r="AT274" s="264" t="s">
        <v>136</v>
      </c>
      <c r="AU274" s="264" t="s">
        <v>85</v>
      </c>
      <c r="AV274" s="13" t="s">
        <v>85</v>
      </c>
      <c r="AW274" s="13" t="s">
        <v>32</v>
      </c>
      <c r="AX274" s="13" t="s">
        <v>76</v>
      </c>
      <c r="AY274" s="264" t="s">
        <v>127</v>
      </c>
    </row>
    <row r="275" s="14" customFormat="1">
      <c r="B275" s="265"/>
      <c r="C275" s="266"/>
      <c r="D275" s="245" t="s">
        <v>136</v>
      </c>
      <c r="E275" s="267" t="s">
        <v>1</v>
      </c>
      <c r="F275" s="268" t="s">
        <v>139</v>
      </c>
      <c r="G275" s="266"/>
      <c r="H275" s="269">
        <v>51.5</v>
      </c>
      <c r="I275" s="270"/>
      <c r="J275" s="266"/>
      <c r="K275" s="266"/>
      <c r="L275" s="271"/>
      <c r="M275" s="272"/>
      <c r="N275" s="273"/>
      <c r="O275" s="273"/>
      <c r="P275" s="273"/>
      <c r="Q275" s="273"/>
      <c r="R275" s="273"/>
      <c r="S275" s="273"/>
      <c r="T275" s="274"/>
      <c r="AT275" s="275" t="s">
        <v>136</v>
      </c>
      <c r="AU275" s="275" t="s">
        <v>85</v>
      </c>
      <c r="AV275" s="14" t="s">
        <v>134</v>
      </c>
      <c r="AW275" s="14" t="s">
        <v>32</v>
      </c>
      <c r="AX275" s="14" t="s">
        <v>83</v>
      </c>
      <c r="AY275" s="275" t="s">
        <v>127</v>
      </c>
    </row>
    <row r="276" s="1" customFormat="1" ht="24" customHeight="1">
      <c r="B276" s="37"/>
      <c r="C276" s="281" t="s">
        <v>443</v>
      </c>
      <c r="D276" s="281" t="s">
        <v>371</v>
      </c>
      <c r="E276" s="282" t="s">
        <v>444</v>
      </c>
      <c r="F276" s="283" t="s">
        <v>445</v>
      </c>
      <c r="G276" s="284" t="s">
        <v>132</v>
      </c>
      <c r="H276" s="285">
        <v>13.390000000000001</v>
      </c>
      <c r="I276" s="286"/>
      <c r="J276" s="287">
        <f>ROUND(I276*H276,2)</f>
        <v>0</v>
      </c>
      <c r="K276" s="283" t="s">
        <v>1</v>
      </c>
      <c r="L276" s="288"/>
      <c r="M276" s="289" t="s">
        <v>1</v>
      </c>
      <c r="N276" s="290" t="s">
        <v>41</v>
      </c>
      <c r="O276" s="85"/>
      <c r="P276" s="239">
        <f>O276*H276</f>
        <v>0</v>
      </c>
      <c r="Q276" s="239">
        <v>0.17599999999999999</v>
      </c>
      <c r="R276" s="239">
        <f>Q276*H276</f>
        <v>2.3566400000000001</v>
      </c>
      <c r="S276" s="239">
        <v>0</v>
      </c>
      <c r="T276" s="240">
        <f>S276*H276</f>
        <v>0</v>
      </c>
      <c r="AR276" s="241" t="s">
        <v>171</v>
      </c>
      <c r="AT276" s="241" t="s">
        <v>371</v>
      </c>
      <c r="AU276" s="241" t="s">
        <v>85</v>
      </c>
      <c r="AY276" s="16" t="s">
        <v>127</v>
      </c>
      <c r="BE276" s="242">
        <f>IF(N276="základní",J276,0)</f>
        <v>0</v>
      </c>
      <c r="BF276" s="242">
        <f>IF(N276="snížená",J276,0)</f>
        <v>0</v>
      </c>
      <c r="BG276" s="242">
        <f>IF(N276="zákl. přenesená",J276,0)</f>
        <v>0</v>
      </c>
      <c r="BH276" s="242">
        <f>IF(N276="sníž. přenesená",J276,0)</f>
        <v>0</v>
      </c>
      <c r="BI276" s="242">
        <f>IF(N276="nulová",J276,0)</f>
        <v>0</v>
      </c>
      <c r="BJ276" s="16" t="s">
        <v>83</v>
      </c>
      <c r="BK276" s="242">
        <f>ROUND(I276*H276,2)</f>
        <v>0</v>
      </c>
      <c r="BL276" s="16" t="s">
        <v>134</v>
      </c>
      <c r="BM276" s="241" t="s">
        <v>446</v>
      </c>
    </row>
    <row r="277" s="12" customFormat="1">
      <c r="B277" s="243"/>
      <c r="C277" s="244"/>
      <c r="D277" s="245" t="s">
        <v>136</v>
      </c>
      <c r="E277" s="246" t="s">
        <v>1</v>
      </c>
      <c r="F277" s="247" t="s">
        <v>447</v>
      </c>
      <c r="G277" s="244"/>
      <c r="H277" s="246" t="s">
        <v>1</v>
      </c>
      <c r="I277" s="248"/>
      <c r="J277" s="244"/>
      <c r="K277" s="244"/>
      <c r="L277" s="249"/>
      <c r="M277" s="250"/>
      <c r="N277" s="251"/>
      <c r="O277" s="251"/>
      <c r="P277" s="251"/>
      <c r="Q277" s="251"/>
      <c r="R277" s="251"/>
      <c r="S277" s="251"/>
      <c r="T277" s="252"/>
      <c r="AT277" s="253" t="s">
        <v>136</v>
      </c>
      <c r="AU277" s="253" t="s">
        <v>85</v>
      </c>
      <c r="AV277" s="12" t="s">
        <v>83</v>
      </c>
      <c r="AW277" s="12" t="s">
        <v>32</v>
      </c>
      <c r="AX277" s="12" t="s">
        <v>76</v>
      </c>
      <c r="AY277" s="253" t="s">
        <v>127</v>
      </c>
    </row>
    <row r="278" s="13" customFormat="1">
      <c r="B278" s="254"/>
      <c r="C278" s="255"/>
      <c r="D278" s="245" t="s">
        <v>136</v>
      </c>
      <c r="E278" s="256" t="s">
        <v>1</v>
      </c>
      <c r="F278" s="257" t="s">
        <v>448</v>
      </c>
      <c r="G278" s="255"/>
      <c r="H278" s="258">
        <v>13.390000000000001</v>
      </c>
      <c r="I278" s="259"/>
      <c r="J278" s="255"/>
      <c r="K278" s="255"/>
      <c r="L278" s="260"/>
      <c r="M278" s="261"/>
      <c r="N278" s="262"/>
      <c r="O278" s="262"/>
      <c r="P278" s="262"/>
      <c r="Q278" s="262"/>
      <c r="R278" s="262"/>
      <c r="S278" s="262"/>
      <c r="T278" s="263"/>
      <c r="AT278" s="264" t="s">
        <v>136</v>
      </c>
      <c r="AU278" s="264" t="s">
        <v>85</v>
      </c>
      <c r="AV278" s="13" t="s">
        <v>85</v>
      </c>
      <c r="AW278" s="13" t="s">
        <v>32</v>
      </c>
      <c r="AX278" s="13" t="s">
        <v>76</v>
      </c>
      <c r="AY278" s="264" t="s">
        <v>127</v>
      </c>
    </row>
    <row r="279" s="14" customFormat="1">
      <c r="B279" s="265"/>
      <c r="C279" s="266"/>
      <c r="D279" s="245" t="s">
        <v>136</v>
      </c>
      <c r="E279" s="267" t="s">
        <v>1</v>
      </c>
      <c r="F279" s="268" t="s">
        <v>139</v>
      </c>
      <c r="G279" s="266"/>
      <c r="H279" s="269">
        <v>13.390000000000001</v>
      </c>
      <c r="I279" s="270"/>
      <c r="J279" s="266"/>
      <c r="K279" s="266"/>
      <c r="L279" s="271"/>
      <c r="M279" s="272"/>
      <c r="N279" s="273"/>
      <c r="O279" s="273"/>
      <c r="P279" s="273"/>
      <c r="Q279" s="273"/>
      <c r="R279" s="273"/>
      <c r="S279" s="273"/>
      <c r="T279" s="274"/>
      <c r="AT279" s="275" t="s">
        <v>136</v>
      </c>
      <c r="AU279" s="275" t="s">
        <v>85</v>
      </c>
      <c r="AV279" s="14" t="s">
        <v>134</v>
      </c>
      <c r="AW279" s="14" t="s">
        <v>32</v>
      </c>
      <c r="AX279" s="14" t="s">
        <v>83</v>
      </c>
      <c r="AY279" s="275" t="s">
        <v>127</v>
      </c>
    </row>
    <row r="280" s="1" customFormat="1" ht="36" customHeight="1">
      <c r="B280" s="37"/>
      <c r="C280" s="230" t="s">
        <v>449</v>
      </c>
      <c r="D280" s="230" t="s">
        <v>129</v>
      </c>
      <c r="E280" s="231" t="s">
        <v>450</v>
      </c>
      <c r="F280" s="232" t="s">
        <v>451</v>
      </c>
      <c r="G280" s="233" t="s">
        <v>132</v>
      </c>
      <c r="H280" s="234">
        <v>63</v>
      </c>
      <c r="I280" s="235"/>
      <c r="J280" s="236">
        <f>ROUND(I280*H280,2)</f>
        <v>0</v>
      </c>
      <c r="K280" s="232" t="s">
        <v>133</v>
      </c>
      <c r="L280" s="42"/>
      <c r="M280" s="237" t="s">
        <v>1</v>
      </c>
      <c r="N280" s="238" t="s">
        <v>41</v>
      </c>
      <c r="O280" s="85"/>
      <c r="P280" s="239">
        <f>O280*H280</f>
        <v>0</v>
      </c>
      <c r="Q280" s="239">
        <v>0</v>
      </c>
      <c r="R280" s="239">
        <f>Q280*H280</f>
        <v>0</v>
      </c>
      <c r="S280" s="239">
        <v>0</v>
      </c>
      <c r="T280" s="240">
        <f>S280*H280</f>
        <v>0</v>
      </c>
      <c r="AR280" s="241" t="s">
        <v>134</v>
      </c>
      <c r="AT280" s="241" t="s">
        <v>129</v>
      </c>
      <c r="AU280" s="241" t="s">
        <v>85</v>
      </c>
      <c r="AY280" s="16" t="s">
        <v>127</v>
      </c>
      <c r="BE280" s="242">
        <f>IF(N280="základní",J280,0)</f>
        <v>0</v>
      </c>
      <c r="BF280" s="242">
        <f>IF(N280="snížená",J280,0)</f>
        <v>0</v>
      </c>
      <c r="BG280" s="242">
        <f>IF(N280="zákl. přenesená",J280,0)</f>
        <v>0</v>
      </c>
      <c r="BH280" s="242">
        <f>IF(N280="sníž. přenesená",J280,0)</f>
        <v>0</v>
      </c>
      <c r="BI280" s="242">
        <f>IF(N280="nulová",J280,0)</f>
        <v>0</v>
      </c>
      <c r="BJ280" s="16" t="s">
        <v>83</v>
      </c>
      <c r="BK280" s="242">
        <f>ROUND(I280*H280,2)</f>
        <v>0</v>
      </c>
      <c r="BL280" s="16" t="s">
        <v>134</v>
      </c>
      <c r="BM280" s="241" t="s">
        <v>452</v>
      </c>
    </row>
    <row r="281" s="12" customFormat="1">
      <c r="B281" s="243"/>
      <c r="C281" s="244"/>
      <c r="D281" s="245" t="s">
        <v>136</v>
      </c>
      <c r="E281" s="246" t="s">
        <v>1</v>
      </c>
      <c r="F281" s="247" t="s">
        <v>401</v>
      </c>
      <c r="G281" s="244"/>
      <c r="H281" s="246" t="s">
        <v>1</v>
      </c>
      <c r="I281" s="248"/>
      <c r="J281" s="244"/>
      <c r="K281" s="244"/>
      <c r="L281" s="249"/>
      <c r="M281" s="250"/>
      <c r="N281" s="251"/>
      <c r="O281" s="251"/>
      <c r="P281" s="251"/>
      <c r="Q281" s="251"/>
      <c r="R281" s="251"/>
      <c r="S281" s="251"/>
      <c r="T281" s="252"/>
      <c r="AT281" s="253" t="s">
        <v>136</v>
      </c>
      <c r="AU281" s="253" t="s">
        <v>85</v>
      </c>
      <c r="AV281" s="12" t="s">
        <v>83</v>
      </c>
      <c r="AW281" s="12" t="s">
        <v>32</v>
      </c>
      <c r="AX281" s="12" t="s">
        <v>76</v>
      </c>
      <c r="AY281" s="253" t="s">
        <v>127</v>
      </c>
    </row>
    <row r="282" s="13" customFormat="1">
      <c r="B282" s="254"/>
      <c r="C282" s="255"/>
      <c r="D282" s="245" t="s">
        <v>136</v>
      </c>
      <c r="E282" s="256" t="s">
        <v>1</v>
      </c>
      <c r="F282" s="257" t="s">
        <v>385</v>
      </c>
      <c r="G282" s="255"/>
      <c r="H282" s="258">
        <v>63</v>
      </c>
      <c r="I282" s="259"/>
      <c r="J282" s="255"/>
      <c r="K282" s="255"/>
      <c r="L282" s="260"/>
      <c r="M282" s="261"/>
      <c r="N282" s="262"/>
      <c r="O282" s="262"/>
      <c r="P282" s="262"/>
      <c r="Q282" s="262"/>
      <c r="R282" s="262"/>
      <c r="S282" s="262"/>
      <c r="T282" s="263"/>
      <c r="AT282" s="264" t="s">
        <v>136</v>
      </c>
      <c r="AU282" s="264" t="s">
        <v>85</v>
      </c>
      <c r="AV282" s="13" t="s">
        <v>85</v>
      </c>
      <c r="AW282" s="13" t="s">
        <v>32</v>
      </c>
      <c r="AX282" s="13" t="s">
        <v>76</v>
      </c>
      <c r="AY282" s="264" t="s">
        <v>127</v>
      </c>
    </row>
    <row r="283" s="14" customFormat="1">
      <c r="B283" s="265"/>
      <c r="C283" s="266"/>
      <c r="D283" s="245" t="s">
        <v>136</v>
      </c>
      <c r="E283" s="267" t="s">
        <v>1</v>
      </c>
      <c r="F283" s="268" t="s">
        <v>139</v>
      </c>
      <c r="G283" s="266"/>
      <c r="H283" s="269">
        <v>63</v>
      </c>
      <c r="I283" s="270"/>
      <c r="J283" s="266"/>
      <c r="K283" s="266"/>
      <c r="L283" s="271"/>
      <c r="M283" s="272"/>
      <c r="N283" s="273"/>
      <c r="O283" s="273"/>
      <c r="P283" s="273"/>
      <c r="Q283" s="273"/>
      <c r="R283" s="273"/>
      <c r="S283" s="273"/>
      <c r="T283" s="274"/>
      <c r="AT283" s="275" t="s">
        <v>136</v>
      </c>
      <c r="AU283" s="275" t="s">
        <v>85</v>
      </c>
      <c r="AV283" s="14" t="s">
        <v>134</v>
      </c>
      <c r="AW283" s="14" t="s">
        <v>32</v>
      </c>
      <c r="AX283" s="14" t="s">
        <v>83</v>
      </c>
      <c r="AY283" s="275" t="s">
        <v>127</v>
      </c>
    </row>
    <row r="284" s="11" customFormat="1" ht="22.8" customHeight="1">
      <c r="B284" s="214"/>
      <c r="C284" s="215"/>
      <c r="D284" s="216" t="s">
        <v>75</v>
      </c>
      <c r="E284" s="228" t="s">
        <v>176</v>
      </c>
      <c r="F284" s="228" t="s">
        <v>213</v>
      </c>
      <c r="G284" s="215"/>
      <c r="H284" s="215"/>
      <c r="I284" s="218"/>
      <c r="J284" s="229">
        <f>BK284</f>
        <v>0</v>
      </c>
      <c r="K284" s="215"/>
      <c r="L284" s="220"/>
      <c r="M284" s="221"/>
      <c r="N284" s="222"/>
      <c r="O284" s="222"/>
      <c r="P284" s="223">
        <f>SUM(P285:P332)</f>
        <v>0</v>
      </c>
      <c r="Q284" s="222"/>
      <c r="R284" s="223">
        <f>SUM(R285:R332)</f>
        <v>85.876830000000012</v>
      </c>
      <c r="S284" s="222"/>
      <c r="T284" s="224">
        <f>SUM(T285:T332)</f>
        <v>6.5600000000000005</v>
      </c>
      <c r="AR284" s="225" t="s">
        <v>83</v>
      </c>
      <c r="AT284" s="226" t="s">
        <v>75</v>
      </c>
      <c r="AU284" s="226" t="s">
        <v>83</v>
      </c>
      <c r="AY284" s="225" t="s">
        <v>127</v>
      </c>
      <c r="BK284" s="227">
        <f>SUM(BK285:BK332)</f>
        <v>0</v>
      </c>
    </row>
    <row r="285" s="1" customFormat="1" ht="24" customHeight="1">
      <c r="B285" s="37"/>
      <c r="C285" s="230" t="s">
        <v>453</v>
      </c>
      <c r="D285" s="230" t="s">
        <v>129</v>
      </c>
      <c r="E285" s="231" t="s">
        <v>454</v>
      </c>
      <c r="F285" s="232" t="s">
        <v>455</v>
      </c>
      <c r="G285" s="233" t="s">
        <v>195</v>
      </c>
      <c r="H285" s="234">
        <v>322</v>
      </c>
      <c r="I285" s="235"/>
      <c r="J285" s="236">
        <f>ROUND(I285*H285,2)</f>
        <v>0</v>
      </c>
      <c r="K285" s="232" t="s">
        <v>133</v>
      </c>
      <c r="L285" s="42"/>
      <c r="M285" s="237" t="s">
        <v>1</v>
      </c>
      <c r="N285" s="238" t="s">
        <v>41</v>
      </c>
      <c r="O285" s="85"/>
      <c r="P285" s="239">
        <f>O285*H285</f>
        <v>0</v>
      </c>
      <c r="Q285" s="239">
        <v>0.1295</v>
      </c>
      <c r="R285" s="239">
        <f>Q285*H285</f>
        <v>41.698999999999998</v>
      </c>
      <c r="S285" s="239">
        <v>0</v>
      </c>
      <c r="T285" s="240">
        <f>S285*H285</f>
        <v>0</v>
      </c>
      <c r="AR285" s="241" t="s">
        <v>134</v>
      </c>
      <c r="AT285" s="241" t="s">
        <v>129</v>
      </c>
      <c r="AU285" s="241" t="s">
        <v>85</v>
      </c>
      <c r="AY285" s="16" t="s">
        <v>127</v>
      </c>
      <c r="BE285" s="242">
        <f>IF(N285="základní",J285,0)</f>
        <v>0</v>
      </c>
      <c r="BF285" s="242">
        <f>IF(N285="snížená",J285,0)</f>
        <v>0</v>
      </c>
      <c r="BG285" s="242">
        <f>IF(N285="zákl. přenesená",J285,0)</f>
        <v>0</v>
      </c>
      <c r="BH285" s="242">
        <f>IF(N285="sníž. přenesená",J285,0)</f>
        <v>0</v>
      </c>
      <c r="BI285" s="242">
        <f>IF(N285="nulová",J285,0)</f>
        <v>0</v>
      </c>
      <c r="BJ285" s="16" t="s">
        <v>83</v>
      </c>
      <c r="BK285" s="242">
        <f>ROUND(I285*H285,2)</f>
        <v>0</v>
      </c>
      <c r="BL285" s="16" t="s">
        <v>134</v>
      </c>
      <c r="BM285" s="241" t="s">
        <v>456</v>
      </c>
    </row>
    <row r="286" s="12" customFormat="1">
      <c r="B286" s="243"/>
      <c r="C286" s="244"/>
      <c r="D286" s="245" t="s">
        <v>136</v>
      </c>
      <c r="E286" s="246" t="s">
        <v>1</v>
      </c>
      <c r="F286" s="247" t="s">
        <v>457</v>
      </c>
      <c r="G286" s="244"/>
      <c r="H286" s="246" t="s">
        <v>1</v>
      </c>
      <c r="I286" s="248"/>
      <c r="J286" s="244"/>
      <c r="K286" s="244"/>
      <c r="L286" s="249"/>
      <c r="M286" s="250"/>
      <c r="N286" s="251"/>
      <c r="O286" s="251"/>
      <c r="P286" s="251"/>
      <c r="Q286" s="251"/>
      <c r="R286" s="251"/>
      <c r="S286" s="251"/>
      <c r="T286" s="252"/>
      <c r="AT286" s="253" t="s">
        <v>136</v>
      </c>
      <c r="AU286" s="253" t="s">
        <v>85</v>
      </c>
      <c r="AV286" s="12" t="s">
        <v>83</v>
      </c>
      <c r="AW286" s="12" t="s">
        <v>32</v>
      </c>
      <c r="AX286" s="12" t="s">
        <v>76</v>
      </c>
      <c r="AY286" s="253" t="s">
        <v>127</v>
      </c>
    </row>
    <row r="287" s="13" customFormat="1">
      <c r="B287" s="254"/>
      <c r="C287" s="255"/>
      <c r="D287" s="245" t="s">
        <v>136</v>
      </c>
      <c r="E287" s="256" t="s">
        <v>1</v>
      </c>
      <c r="F287" s="257" t="s">
        <v>458</v>
      </c>
      <c r="G287" s="255"/>
      <c r="H287" s="258">
        <v>322</v>
      </c>
      <c r="I287" s="259"/>
      <c r="J287" s="255"/>
      <c r="K287" s="255"/>
      <c r="L287" s="260"/>
      <c r="M287" s="261"/>
      <c r="N287" s="262"/>
      <c r="O287" s="262"/>
      <c r="P287" s="262"/>
      <c r="Q287" s="262"/>
      <c r="R287" s="262"/>
      <c r="S287" s="262"/>
      <c r="T287" s="263"/>
      <c r="AT287" s="264" t="s">
        <v>136</v>
      </c>
      <c r="AU287" s="264" t="s">
        <v>85</v>
      </c>
      <c r="AV287" s="13" t="s">
        <v>85</v>
      </c>
      <c r="AW287" s="13" t="s">
        <v>32</v>
      </c>
      <c r="AX287" s="13" t="s">
        <v>76</v>
      </c>
      <c r="AY287" s="264" t="s">
        <v>127</v>
      </c>
    </row>
    <row r="288" s="14" customFormat="1">
      <c r="B288" s="265"/>
      <c r="C288" s="266"/>
      <c r="D288" s="245" t="s">
        <v>136</v>
      </c>
      <c r="E288" s="267" t="s">
        <v>1</v>
      </c>
      <c r="F288" s="268" t="s">
        <v>139</v>
      </c>
      <c r="G288" s="266"/>
      <c r="H288" s="269">
        <v>322</v>
      </c>
      <c r="I288" s="270"/>
      <c r="J288" s="266"/>
      <c r="K288" s="266"/>
      <c r="L288" s="271"/>
      <c r="M288" s="272"/>
      <c r="N288" s="273"/>
      <c r="O288" s="273"/>
      <c r="P288" s="273"/>
      <c r="Q288" s="273"/>
      <c r="R288" s="273"/>
      <c r="S288" s="273"/>
      <c r="T288" s="274"/>
      <c r="AT288" s="275" t="s">
        <v>136</v>
      </c>
      <c r="AU288" s="275" t="s">
        <v>85</v>
      </c>
      <c r="AV288" s="14" t="s">
        <v>134</v>
      </c>
      <c r="AW288" s="14" t="s">
        <v>32</v>
      </c>
      <c r="AX288" s="14" t="s">
        <v>83</v>
      </c>
      <c r="AY288" s="275" t="s">
        <v>127</v>
      </c>
    </row>
    <row r="289" s="1" customFormat="1" ht="16.5" customHeight="1">
      <c r="B289" s="37"/>
      <c r="C289" s="281" t="s">
        <v>459</v>
      </c>
      <c r="D289" s="281" t="s">
        <v>371</v>
      </c>
      <c r="E289" s="282" t="s">
        <v>460</v>
      </c>
      <c r="F289" s="283" t="s">
        <v>461</v>
      </c>
      <c r="G289" s="284" t="s">
        <v>195</v>
      </c>
      <c r="H289" s="285">
        <v>325.22000000000003</v>
      </c>
      <c r="I289" s="286"/>
      <c r="J289" s="287">
        <f>ROUND(I289*H289,2)</f>
        <v>0</v>
      </c>
      <c r="K289" s="283" t="s">
        <v>133</v>
      </c>
      <c r="L289" s="288"/>
      <c r="M289" s="289" t="s">
        <v>1</v>
      </c>
      <c r="N289" s="290" t="s">
        <v>41</v>
      </c>
      <c r="O289" s="85"/>
      <c r="P289" s="239">
        <f>O289*H289</f>
        <v>0</v>
      </c>
      <c r="Q289" s="239">
        <v>0.085000000000000006</v>
      </c>
      <c r="R289" s="239">
        <f>Q289*H289</f>
        <v>27.643700000000003</v>
      </c>
      <c r="S289" s="239">
        <v>0</v>
      </c>
      <c r="T289" s="240">
        <f>S289*H289</f>
        <v>0</v>
      </c>
      <c r="AR289" s="241" t="s">
        <v>171</v>
      </c>
      <c r="AT289" s="241" t="s">
        <v>371</v>
      </c>
      <c r="AU289" s="241" t="s">
        <v>85</v>
      </c>
      <c r="AY289" s="16" t="s">
        <v>127</v>
      </c>
      <c r="BE289" s="242">
        <f>IF(N289="základní",J289,0)</f>
        <v>0</v>
      </c>
      <c r="BF289" s="242">
        <f>IF(N289="snížená",J289,0)</f>
        <v>0</v>
      </c>
      <c r="BG289" s="242">
        <f>IF(N289="zákl. přenesená",J289,0)</f>
        <v>0</v>
      </c>
      <c r="BH289" s="242">
        <f>IF(N289="sníž. přenesená",J289,0)</f>
        <v>0</v>
      </c>
      <c r="BI289" s="242">
        <f>IF(N289="nulová",J289,0)</f>
        <v>0</v>
      </c>
      <c r="BJ289" s="16" t="s">
        <v>83</v>
      </c>
      <c r="BK289" s="242">
        <f>ROUND(I289*H289,2)</f>
        <v>0</v>
      </c>
      <c r="BL289" s="16" t="s">
        <v>134</v>
      </c>
      <c r="BM289" s="241" t="s">
        <v>462</v>
      </c>
    </row>
    <row r="290" s="12" customFormat="1">
      <c r="B290" s="243"/>
      <c r="C290" s="244"/>
      <c r="D290" s="245" t="s">
        <v>136</v>
      </c>
      <c r="E290" s="246" t="s">
        <v>1</v>
      </c>
      <c r="F290" s="247" t="s">
        <v>463</v>
      </c>
      <c r="G290" s="244"/>
      <c r="H290" s="246" t="s">
        <v>1</v>
      </c>
      <c r="I290" s="248"/>
      <c r="J290" s="244"/>
      <c r="K290" s="244"/>
      <c r="L290" s="249"/>
      <c r="M290" s="250"/>
      <c r="N290" s="251"/>
      <c r="O290" s="251"/>
      <c r="P290" s="251"/>
      <c r="Q290" s="251"/>
      <c r="R290" s="251"/>
      <c r="S290" s="251"/>
      <c r="T290" s="252"/>
      <c r="AT290" s="253" t="s">
        <v>136</v>
      </c>
      <c r="AU290" s="253" t="s">
        <v>85</v>
      </c>
      <c r="AV290" s="12" t="s">
        <v>83</v>
      </c>
      <c r="AW290" s="12" t="s">
        <v>32</v>
      </c>
      <c r="AX290" s="12" t="s">
        <v>76</v>
      </c>
      <c r="AY290" s="253" t="s">
        <v>127</v>
      </c>
    </row>
    <row r="291" s="13" customFormat="1">
      <c r="B291" s="254"/>
      <c r="C291" s="255"/>
      <c r="D291" s="245" t="s">
        <v>136</v>
      </c>
      <c r="E291" s="256" t="s">
        <v>1</v>
      </c>
      <c r="F291" s="257" t="s">
        <v>464</v>
      </c>
      <c r="G291" s="255"/>
      <c r="H291" s="258">
        <v>325.22000000000003</v>
      </c>
      <c r="I291" s="259"/>
      <c r="J291" s="255"/>
      <c r="K291" s="255"/>
      <c r="L291" s="260"/>
      <c r="M291" s="261"/>
      <c r="N291" s="262"/>
      <c r="O291" s="262"/>
      <c r="P291" s="262"/>
      <c r="Q291" s="262"/>
      <c r="R291" s="262"/>
      <c r="S291" s="262"/>
      <c r="T291" s="263"/>
      <c r="AT291" s="264" t="s">
        <v>136</v>
      </c>
      <c r="AU291" s="264" t="s">
        <v>85</v>
      </c>
      <c r="AV291" s="13" t="s">
        <v>85</v>
      </c>
      <c r="AW291" s="13" t="s">
        <v>32</v>
      </c>
      <c r="AX291" s="13" t="s">
        <v>76</v>
      </c>
      <c r="AY291" s="264" t="s">
        <v>127</v>
      </c>
    </row>
    <row r="292" s="14" customFormat="1">
      <c r="B292" s="265"/>
      <c r="C292" s="266"/>
      <c r="D292" s="245" t="s">
        <v>136</v>
      </c>
      <c r="E292" s="267" t="s">
        <v>1</v>
      </c>
      <c r="F292" s="268" t="s">
        <v>139</v>
      </c>
      <c r="G292" s="266"/>
      <c r="H292" s="269">
        <v>325.22000000000003</v>
      </c>
      <c r="I292" s="270"/>
      <c r="J292" s="266"/>
      <c r="K292" s="266"/>
      <c r="L292" s="271"/>
      <c r="M292" s="272"/>
      <c r="N292" s="273"/>
      <c r="O292" s="273"/>
      <c r="P292" s="273"/>
      <c r="Q292" s="273"/>
      <c r="R292" s="273"/>
      <c r="S292" s="273"/>
      <c r="T292" s="274"/>
      <c r="AT292" s="275" t="s">
        <v>136</v>
      </c>
      <c r="AU292" s="275" t="s">
        <v>85</v>
      </c>
      <c r="AV292" s="14" t="s">
        <v>134</v>
      </c>
      <c r="AW292" s="14" t="s">
        <v>32</v>
      </c>
      <c r="AX292" s="14" t="s">
        <v>83</v>
      </c>
      <c r="AY292" s="275" t="s">
        <v>127</v>
      </c>
    </row>
    <row r="293" s="1" customFormat="1" ht="24" customHeight="1">
      <c r="B293" s="37"/>
      <c r="C293" s="230" t="s">
        <v>465</v>
      </c>
      <c r="D293" s="230" t="s">
        <v>129</v>
      </c>
      <c r="E293" s="231" t="s">
        <v>466</v>
      </c>
      <c r="F293" s="232" t="s">
        <v>467</v>
      </c>
      <c r="G293" s="233" t="s">
        <v>195</v>
      </c>
      <c r="H293" s="234">
        <v>95</v>
      </c>
      <c r="I293" s="235"/>
      <c r="J293" s="236">
        <f>ROUND(I293*H293,2)</f>
        <v>0</v>
      </c>
      <c r="K293" s="232" t="s">
        <v>133</v>
      </c>
      <c r="L293" s="42"/>
      <c r="M293" s="237" t="s">
        <v>1</v>
      </c>
      <c r="N293" s="238" t="s">
        <v>41</v>
      </c>
      <c r="O293" s="85"/>
      <c r="P293" s="239">
        <f>O293*H293</f>
        <v>0</v>
      </c>
      <c r="Q293" s="239">
        <v>0.10095</v>
      </c>
      <c r="R293" s="239">
        <f>Q293*H293</f>
        <v>9.5902499999999993</v>
      </c>
      <c r="S293" s="239">
        <v>0</v>
      </c>
      <c r="T293" s="240">
        <f>S293*H293</f>
        <v>0</v>
      </c>
      <c r="AR293" s="241" t="s">
        <v>134</v>
      </c>
      <c r="AT293" s="241" t="s">
        <v>129</v>
      </c>
      <c r="AU293" s="241" t="s">
        <v>85</v>
      </c>
      <c r="AY293" s="16" t="s">
        <v>127</v>
      </c>
      <c r="BE293" s="242">
        <f>IF(N293="základní",J293,0)</f>
        <v>0</v>
      </c>
      <c r="BF293" s="242">
        <f>IF(N293="snížená",J293,0)</f>
        <v>0</v>
      </c>
      <c r="BG293" s="242">
        <f>IF(N293="zákl. přenesená",J293,0)</f>
        <v>0</v>
      </c>
      <c r="BH293" s="242">
        <f>IF(N293="sníž. přenesená",J293,0)</f>
        <v>0</v>
      </c>
      <c r="BI293" s="242">
        <f>IF(N293="nulová",J293,0)</f>
        <v>0</v>
      </c>
      <c r="BJ293" s="16" t="s">
        <v>83</v>
      </c>
      <c r="BK293" s="242">
        <f>ROUND(I293*H293,2)</f>
        <v>0</v>
      </c>
      <c r="BL293" s="16" t="s">
        <v>134</v>
      </c>
      <c r="BM293" s="241" t="s">
        <v>468</v>
      </c>
    </row>
    <row r="294" s="12" customFormat="1">
      <c r="B294" s="243"/>
      <c r="C294" s="244"/>
      <c r="D294" s="245" t="s">
        <v>136</v>
      </c>
      <c r="E294" s="246" t="s">
        <v>1</v>
      </c>
      <c r="F294" s="247" t="s">
        <v>469</v>
      </c>
      <c r="G294" s="244"/>
      <c r="H294" s="246" t="s">
        <v>1</v>
      </c>
      <c r="I294" s="248"/>
      <c r="J294" s="244"/>
      <c r="K294" s="244"/>
      <c r="L294" s="249"/>
      <c r="M294" s="250"/>
      <c r="N294" s="251"/>
      <c r="O294" s="251"/>
      <c r="P294" s="251"/>
      <c r="Q294" s="251"/>
      <c r="R294" s="251"/>
      <c r="S294" s="251"/>
      <c r="T294" s="252"/>
      <c r="AT294" s="253" t="s">
        <v>136</v>
      </c>
      <c r="AU294" s="253" t="s">
        <v>85</v>
      </c>
      <c r="AV294" s="12" t="s">
        <v>83</v>
      </c>
      <c r="AW294" s="12" t="s">
        <v>32</v>
      </c>
      <c r="AX294" s="12" t="s">
        <v>76</v>
      </c>
      <c r="AY294" s="253" t="s">
        <v>127</v>
      </c>
    </row>
    <row r="295" s="13" customFormat="1">
      <c r="B295" s="254"/>
      <c r="C295" s="255"/>
      <c r="D295" s="245" t="s">
        <v>136</v>
      </c>
      <c r="E295" s="256" t="s">
        <v>1</v>
      </c>
      <c r="F295" s="257" t="s">
        <v>470</v>
      </c>
      <c r="G295" s="255"/>
      <c r="H295" s="258">
        <v>95</v>
      </c>
      <c r="I295" s="259"/>
      <c r="J295" s="255"/>
      <c r="K295" s="255"/>
      <c r="L295" s="260"/>
      <c r="M295" s="261"/>
      <c r="N295" s="262"/>
      <c r="O295" s="262"/>
      <c r="P295" s="262"/>
      <c r="Q295" s="262"/>
      <c r="R295" s="262"/>
      <c r="S295" s="262"/>
      <c r="T295" s="263"/>
      <c r="AT295" s="264" t="s">
        <v>136</v>
      </c>
      <c r="AU295" s="264" t="s">
        <v>85</v>
      </c>
      <c r="AV295" s="13" t="s">
        <v>85</v>
      </c>
      <c r="AW295" s="13" t="s">
        <v>32</v>
      </c>
      <c r="AX295" s="13" t="s">
        <v>76</v>
      </c>
      <c r="AY295" s="264" t="s">
        <v>127</v>
      </c>
    </row>
    <row r="296" s="14" customFormat="1">
      <c r="B296" s="265"/>
      <c r="C296" s="266"/>
      <c r="D296" s="245" t="s">
        <v>136</v>
      </c>
      <c r="E296" s="267" t="s">
        <v>1</v>
      </c>
      <c r="F296" s="268" t="s">
        <v>139</v>
      </c>
      <c r="G296" s="266"/>
      <c r="H296" s="269">
        <v>95</v>
      </c>
      <c r="I296" s="270"/>
      <c r="J296" s="266"/>
      <c r="K296" s="266"/>
      <c r="L296" s="271"/>
      <c r="M296" s="272"/>
      <c r="N296" s="273"/>
      <c r="O296" s="273"/>
      <c r="P296" s="273"/>
      <c r="Q296" s="273"/>
      <c r="R296" s="273"/>
      <c r="S296" s="273"/>
      <c r="T296" s="274"/>
      <c r="AT296" s="275" t="s">
        <v>136</v>
      </c>
      <c r="AU296" s="275" t="s">
        <v>85</v>
      </c>
      <c r="AV296" s="14" t="s">
        <v>134</v>
      </c>
      <c r="AW296" s="14" t="s">
        <v>32</v>
      </c>
      <c r="AX296" s="14" t="s">
        <v>83</v>
      </c>
      <c r="AY296" s="275" t="s">
        <v>127</v>
      </c>
    </row>
    <row r="297" s="1" customFormat="1" ht="16.5" customHeight="1">
      <c r="B297" s="37"/>
      <c r="C297" s="281" t="s">
        <v>471</v>
      </c>
      <c r="D297" s="281" t="s">
        <v>371</v>
      </c>
      <c r="E297" s="282" t="s">
        <v>472</v>
      </c>
      <c r="F297" s="283" t="s">
        <v>473</v>
      </c>
      <c r="G297" s="284" t="s">
        <v>195</v>
      </c>
      <c r="H297" s="285">
        <v>95.950000000000003</v>
      </c>
      <c r="I297" s="286"/>
      <c r="J297" s="287">
        <f>ROUND(I297*H297,2)</f>
        <v>0</v>
      </c>
      <c r="K297" s="283" t="s">
        <v>133</v>
      </c>
      <c r="L297" s="288"/>
      <c r="M297" s="289" t="s">
        <v>1</v>
      </c>
      <c r="N297" s="290" t="s">
        <v>41</v>
      </c>
      <c r="O297" s="85"/>
      <c r="P297" s="239">
        <f>O297*H297</f>
        <v>0</v>
      </c>
      <c r="Q297" s="239">
        <v>0.021999999999999999</v>
      </c>
      <c r="R297" s="239">
        <f>Q297*H297</f>
        <v>2.1109</v>
      </c>
      <c r="S297" s="239">
        <v>0</v>
      </c>
      <c r="T297" s="240">
        <f>S297*H297</f>
        <v>0</v>
      </c>
      <c r="AR297" s="241" t="s">
        <v>171</v>
      </c>
      <c r="AT297" s="241" t="s">
        <v>371</v>
      </c>
      <c r="AU297" s="241" t="s">
        <v>85</v>
      </c>
      <c r="AY297" s="16" t="s">
        <v>127</v>
      </c>
      <c r="BE297" s="242">
        <f>IF(N297="základní",J297,0)</f>
        <v>0</v>
      </c>
      <c r="BF297" s="242">
        <f>IF(N297="snížená",J297,0)</f>
        <v>0</v>
      </c>
      <c r="BG297" s="242">
        <f>IF(N297="zákl. přenesená",J297,0)</f>
        <v>0</v>
      </c>
      <c r="BH297" s="242">
        <f>IF(N297="sníž. přenesená",J297,0)</f>
        <v>0</v>
      </c>
      <c r="BI297" s="242">
        <f>IF(N297="nulová",J297,0)</f>
        <v>0</v>
      </c>
      <c r="BJ297" s="16" t="s">
        <v>83</v>
      </c>
      <c r="BK297" s="242">
        <f>ROUND(I297*H297,2)</f>
        <v>0</v>
      </c>
      <c r="BL297" s="16" t="s">
        <v>134</v>
      </c>
      <c r="BM297" s="241" t="s">
        <v>474</v>
      </c>
    </row>
    <row r="298" s="12" customFormat="1">
      <c r="B298" s="243"/>
      <c r="C298" s="244"/>
      <c r="D298" s="245" t="s">
        <v>136</v>
      </c>
      <c r="E298" s="246" t="s">
        <v>1</v>
      </c>
      <c r="F298" s="247" t="s">
        <v>463</v>
      </c>
      <c r="G298" s="244"/>
      <c r="H298" s="246" t="s">
        <v>1</v>
      </c>
      <c r="I298" s="248"/>
      <c r="J298" s="244"/>
      <c r="K298" s="244"/>
      <c r="L298" s="249"/>
      <c r="M298" s="250"/>
      <c r="N298" s="251"/>
      <c r="O298" s="251"/>
      <c r="P298" s="251"/>
      <c r="Q298" s="251"/>
      <c r="R298" s="251"/>
      <c r="S298" s="251"/>
      <c r="T298" s="252"/>
      <c r="AT298" s="253" t="s">
        <v>136</v>
      </c>
      <c r="AU298" s="253" t="s">
        <v>85</v>
      </c>
      <c r="AV298" s="12" t="s">
        <v>83</v>
      </c>
      <c r="AW298" s="12" t="s">
        <v>32</v>
      </c>
      <c r="AX298" s="12" t="s">
        <v>76</v>
      </c>
      <c r="AY298" s="253" t="s">
        <v>127</v>
      </c>
    </row>
    <row r="299" s="13" customFormat="1">
      <c r="B299" s="254"/>
      <c r="C299" s="255"/>
      <c r="D299" s="245" t="s">
        <v>136</v>
      </c>
      <c r="E299" s="256" t="s">
        <v>1</v>
      </c>
      <c r="F299" s="257" t="s">
        <v>475</v>
      </c>
      <c r="G299" s="255"/>
      <c r="H299" s="258">
        <v>95.950000000000003</v>
      </c>
      <c r="I299" s="259"/>
      <c r="J299" s="255"/>
      <c r="K299" s="255"/>
      <c r="L299" s="260"/>
      <c r="M299" s="261"/>
      <c r="N299" s="262"/>
      <c r="O299" s="262"/>
      <c r="P299" s="262"/>
      <c r="Q299" s="262"/>
      <c r="R299" s="262"/>
      <c r="S299" s="262"/>
      <c r="T299" s="263"/>
      <c r="AT299" s="264" t="s">
        <v>136</v>
      </c>
      <c r="AU299" s="264" t="s">
        <v>85</v>
      </c>
      <c r="AV299" s="13" t="s">
        <v>85</v>
      </c>
      <c r="AW299" s="13" t="s">
        <v>32</v>
      </c>
      <c r="AX299" s="13" t="s">
        <v>76</v>
      </c>
      <c r="AY299" s="264" t="s">
        <v>127</v>
      </c>
    </row>
    <row r="300" s="14" customFormat="1">
      <c r="B300" s="265"/>
      <c r="C300" s="266"/>
      <c r="D300" s="245" t="s">
        <v>136</v>
      </c>
      <c r="E300" s="267" t="s">
        <v>1</v>
      </c>
      <c r="F300" s="268" t="s">
        <v>139</v>
      </c>
      <c r="G300" s="266"/>
      <c r="H300" s="269">
        <v>95.950000000000003</v>
      </c>
      <c r="I300" s="270"/>
      <c r="J300" s="266"/>
      <c r="K300" s="266"/>
      <c r="L300" s="271"/>
      <c r="M300" s="272"/>
      <c r="N300" s="273"/>
      <c r="O300" s="273"/>
      <c r="P300" s="273"/>
      <c r="Q300" s="273"/>
      <c r="R300" s="273"/>
      <c r="S300" s="273"/>
      <c r="T300" s="274"/>
      <c r="AT300" s="275" t="s">
        <v>136</v>
      </c>
      <c r="AU300" s="275" t="s">
        <v>85</v>
      </c>
      <c r="AV300" s="14" t="s">
        <v>134</v>
      </c>
      <c r="AW300" s="14" t="s">
        <v>32</v>
      </c>
      <c r="AX300" s="14" t="s">
        <v>83</v>
      </c>
      <c r="AY300" s="275" t="s">
        <v>127</v>
      </c>
    </row>
    <row r="301" s="1" customFormat="1" ht="24" customHeight="1">
      <c r="B301" s="37"/>
      <c r="C301" s="230" t="s">
        <v>476</v>
      </c>
      <c r="D301" s="230" t="s">
        <v>129</v>
      </c>
      <c r="E301" s="231" t="s">
        <v>466</v>
      </c>
      <c r="F301" s="232" t="s">
        <v>467</v>
      </c>
      <c r="G301" s="233" t="s">
        <v>195</v>
      </c>
      <c r="H301" s="234">
        <v>32</v>
      </c>
      <c r="I301" s="235"/>
      <c r="J301" s="236">
        <f>ROUND(I301*H301,2)</f>
        <v>0</v>
      </c>
      <c r="K301" s="232" t="s">
        <v>133</v>
      </c>
      <c r="L301" s="42"/>
      <c r="M301" s="237" t="s">
        <v>1</v>
      </c>
      <c r="N301" s="238" t="s">
        <v>41</v>
      </c>
      <c r="O301" s="85"/>
      <c r="P301" s="239">
        <f>O301*H301</f>
        <v>0</v>
      </c>
      <c r="Q301" s="239">
        <v>0.10095</v>
      </c>
      <c r="R301" s="239">
        <f>Q301*H301</f>
        <v>3.2303999999999999</v>
      </c>
      <c r="S301" s="239">
        <v>0</v>
      </c>
      <c r="T301" s="240">
        <f>S301*H301</f>
        <v>0</v>
      </c>
      <c r="AR301" s="241" t="s">
        <v>134</v>
      </c>
      <c r="AT301" s="241" t="s">
        <v>129</v>
      </c>
      <c r="AU301" s="241" t="s">
        <v>85</v>
      </c>
      <c r="AY301" s="16" t="s">
        <v>127</v>
      </c>
      <c r="BE301" s="242">
        <f>IF(N301="základní",J301,0)</f>
        <v>0</v>
      </c>
      <c r="BF301" s="242">
        <f>IF(N301="snížená",J301,0)</f>
        <v>0</v>
      </c>
      <c r="BG301" s="242">
        <f>IF(N301="zákl. přenesená",J301,0)</f>
        <v>0</v>
      </c>
      <c r="BH301" s="242">
        <f>IF(N301="sníž. přenesená",J301,0)</f>
        <v>0</v>
      </c>
      <c r="BI301" s="242">
        <f>IF(N301="nulová",J301,0)</f>
        <v>0</v>
      </c>
      <c r="BJ301" s="16" t="s">
        <v>83</v>
      </c>
      <c r="BK301" s="242">
        <f>ROUND(I301*H301,2)</f>
        <v>0</v>
      </c>
      <c r="BL301" s="16" t="s">
        <v>134</v>
      </c>
      <c r="BM301" s="241" t="s">
        <v>477</v>
      </c>
    </row>
    <row r="302" s="12" customFormat="1">
      <c r="B302" s="243"/>
      <c r="C302" s="244"/>
      <c r="D302" s="245" t="s">
        <v>136</v>
      </c>
      <c r="E302" s="246" t="s">
        <v>1</v>
      </c>
      <c r="F302" s="247" t="s">
        <v>469</v>
      </c>
      <c r="G302" s="244"/>
      <c r="H302" s="246" t="s">
        <v>1</v>
      </c>
      <c r="I302" s="248"/>
      <c r="J302" s="244"/>
      <c r="K302" s="244"/>
      <c r="L302" s="249"/>
      <c r="M302" s="250"/>
      <c r="N302" s="251"/>
      <c r="O302" s="251"/>
      <c r="P302" s="251"/>
      <c r="Q302" s="251"/>
      <c r="R302" s="251"/>
      <c r="S302" s="251"/>
      <c r="T302" s="252"/>
      <c r="AT302" s="253" t="s">
        <v>136</v>
      </c>
      <c r="AU302" s="253" t="s">
        <v>85</v>
      </c>
      <c r="AV302" s="12" t="s">
        <v>83</v>
      </c>
      <c r="AW302" s="12" t="s">
        <v>32</v>
      </c>
      <c r="AX302" s="12" t="s">
        <v>76</v>
      </c>
      <c r="AY302" s="253" t="s">
        <v>127</v>
      </c>
    </row>
    <row r="303" s="13" customFormat="1">
      <c r="B303" s="254"/>
      <c r="C303" s="255"/>
      <c r="D303" s="245" t="s">
        <v>136</v>
      </c>
      <c r="E303" s="256" t="s">
        <v>1</v>
      </c>
      <c r="F303" s="257" t="s">
        <v>285</v>
      </c>
      <c r="G303" s="255"/>
      <c r="H303" s="258">
        <v>32</v>
      </c>
      <c r="I303" s="259"/>
      <c r="J303" s="255"/>
      <c r="K303" s="255"/>
      <c r="L303" s="260"/>
      <c r="M303" s="261"/>
      <c r="N303" s="262"/>
      <c r="O303" s="262"/>
      <c r="P303" s="262"/>
      <c r="Q303" s="262"/>
      <c r="R303" s="262"/>
      <c r="S303" s="262"/>
      <c r="T303" s="263"/>
      <c r="AT303" s="264" t="s">
        <v>136</v>
      </c>
      <c r="AU303" s="264" t="s">
        <v>85</v>
      </c>
      <c r="AV303" s="13" t="s">
        <v>85</v>
      </c>
      <c r="AW303" s="13" t="s">
        <v>32</v>
      </c>
      <c r="AX303" s="13" t="s">
        <v>76</v>
      </c>
      <c r="AY303" s="264" t="s">
        <v>127</v>
      </c>
    </row>
    <row r="304" s="14" customFormat="1">
      <c r="B304" s="265"/>
      <c r="C304" s="266"/>
      <c r="D304" s="245" t="s">
        <v>136</v>
      </c>
      <c r="E304" s="267" t="s">
        <v>1</v>
      </c>
      <c r="F304" s="268" t="s">
        <v>139</v>
      </c>
      <c r="G304" s="266"/>
      <c r="H304" s="269">
        <v>32</v>
      </c>
      <c r="I304" s="270"/>
      <c r="J304" s="266"/>
      <c r="K304" s="266"/>
      <c r="L304" s="271"/>
      <c r="M304" s="272"/>
      <c r="N304" s="273"/>
      <c r="O304" s="273"/>
      <c r="P304" s="273"/>
      <c r="Q304" s="273"/>
      <c r="R304" s="273"/>
      <c r="S304" s="273"/>
      <c r="T304" s="274"/>
      <c r="AT304" s="275" t="s">
        <v>136</v>
      </c>
      <c r="AU304" s="275" t="s">
        <v>85</v>
      </c>
      <c r="AV304" s="14" t="s">
        <v>134</v>
      </c>
      <c r="AW304" s="14" t="s">
        <v>32</v>
      </c>
      <c r="AX304" s="14" t="s">
        <v>83</v>
      </c>
      <c r="AY304" s="275" t="s">
        <v>127</v>
      </c>
    </row>
    <row r="305" s="1" customFormat="1" ht="16.5" customHeight="1">
      <c r="B305" s="37"/>
      <c r="C305" s="281" t="s">
        <v>478</v>
      </c>
      <c r="D305" s="281" t="s">
        <v>371</v>
      </c>
      <c r="E305" s="282" t="s">
        <v>479</v>
      </c>
      <c r="F305" s="283" t="s">
        <v>480</v>
      </c>
      <c r="G305" s="284" t="s">
        <v>195</v>
      </c>
      <c r="H305" s="285">
        <v>32.32</v>
      </c>
      <c r="I305" s="286"/>
      <c r="J305" s="287">
        <f>ROUND(I305*H305,2)</f>
        <v>0</v>
      </c>
      <c r="K305" s="283" t="s">
        <v>133</v>
      </c>
      <c r="L305" s="288"/>
      <c r="M305" s="289" t="s">
        <v>1</v>
      </c>
      <c r="N305" s="290" t="s">
        <v>41</v>
      </c>
      <c r="O305" s="85"/>
      <c r="P305" s="239">
        <f>O305*H305</f>
        <v>0</v>
      </c>
      <c r="Q305" s="239">
        <v>0.045999999999999999</v>
      </c>
      <c r="R305" s="239">
        <f>Q305*H305</f>
        <v>1.48672</v>
      </c>
      <c r="S305" s="239">
        <v>0</v>
      </c>
      <c r="T305" s="240">
        <f>S305*H305</f>
        <v>0</v>
      </c>
      <c r="AR305" s="241" t="s">
        <v>171</v>
      </c>
      <c r="AT305" s="241" t="s">
        <v>371</v>
      </c>
      <c r="AU305" s="241" t="s">
        <v>85</v>
      </c>
      <c r="AY305" s="16" t="s">
        <v>127</v>
      </c>
      <c r="BE305" s="242">
        <f>IF(N305="základní",J305,0)</f>
        <v>0</v>
      </c>
      <c r="BF305" s="242">
        <f>IF(N305="snížená",J305,0)</f>
        <v>0</v>
      </c>
      <c r="BG305" s="242">
        <f>IF(N305="zákl. přenesená",J305,0)</f>
        <v>0</v>
      </c>
      <c r="BH305" s="242">
        <f>IF(N305="sníž. přenesená",J305,0)</f>
        <v>0</v>
      </c>
      <c r="BI305" s="242">
        <f>IF(N305="nulová",J305,0)</f>
        <v>0</v>
      </c>
      <c r="BJ305" s="16" t="s">
        <v>83</v>
      </c>
      <c r="BK305" s="242">
        <f>ROUND(I305*H305,2)</f>
        <v>0</v>
      </c>
      <c r="BL305" s="16" t="s">
        <v>134</v>
      </c>
      <c r="BM305" s="241" t="s">
        <v>481</v>
      </c>
    </row>
    <row r="306" s="12" customFormat="1">
      <c r="B306" s="243"/>
      <c r="C306" s="244"/>
      <c r="D306" s="245" t="s">
        <v>136</v>
      </c>
      <c r="E306" s="246" t="s">
        <v>1</v>
      </c>
      <c r="F306" s="247" t="s">
        <v>482</v>
      </c>
      <c r="G306" s="244"/>
      <c r="H306" s="246" t="s">
        <v>1</v>
      </c>
      <c r="I306" s="248"/>
      <c r="J306" s="244"/>
      <c r="K306" s="244"/>
      <c r="L306" s="249"/>
      <c r="M306" s="250"/>
      <c r="N306" s="251"/>
      <c r="O306" s="251"/>
      <c r="P306" s="251"/>
      <c r="Q306" s="251"/>
      <c r="R306" s="251"/>
      <c r="S306" s="251"/>
      <c r="T306" s="252"/>
      <c r="AT306" s="253" t="s">
        <v>136</v>
      </c>
      <c r="AU306" s="253" t="s">
        <v>85</v>
      </c>
      <c r="AV306" s="12" t="s">
        <v>83</v>
      </c>
      <c r="AW306" s="12" t="s">
        <v>32</v>
      </c>
      <c r="AX306" s="12" t="s">
        <v>76</v>
      </c>
      <c r="AY306" s="253" t="s">
        <v>127</v>
      </c>
    </row>
    <row r="307" s="13" customFormat="1">
      <c r="B307" s="254"/>
      <c r="C307" s="255"/>
      <c r="D307" s="245" t="s">
        <v>136</v>
      </c>
      <c r="E307" s="256" t="s">
        <v>1</v>
      </c>
      <c r="F307" s="257" t="s">
        <v>483</v>
      </c>
      <c r="G307" s="255"/>
      <c r="H307" s="258">
        <v>32.32</v>
      </c>
      <c r="I307" s="259"/>
      <c r="J307" s="255"/>
      <c r="K307" s="255"/>
      <c r="L307" s="260"/>
      <c r="M307" s="261"/>
      <c r="N307" s="262"/>
      <c r="O307" s="262"/>
      <c r="P307" s="262"/>
      <c r="Q307" s="262"/>
      <c r="R307" s="262"/>
      <c r="S307" s="262"/>
      <c r="T307" s="263"/>
      <c r="AT307" s="264" t="s">
        <v>136</v>
      </c>
      <c r="AU307" s="264" t="s">
        <v>85</v>
      </c>
      <c r="AV307" s="13" t="s">
        <v>85</v>
      </c>
      <c r="AW307" s="13" t="s">
        <v>32</v>
      </c>
      <c r="AX307" s="13" t="s">
        <v>76</v>
      </c>
      <c r="AY307" s="264" t="s">
        <v>127</v>
      </c>
    </row>
    <row r="308" s="14" customFormat="1">
      <c r="B308" s="265"/>
      <c r="C308" s="266"/>
      <c r="D308" s="245" t="s">
        <v>136</v>
      </c>
      <c r="E308" s="267" t="s">
        <v>1</v>
      </c>
      <c r="F308" s="268" t="s">
        <v>139</v>
      </c>
      <c r="G308" s="266"/>
      <c r="H308" s="269">
        <v>32.32</v>
      </c>
      <c r="I308" s="270"/>
      <c r="J308" s="266"/>
      <c r="K308" s="266"/>
      <c r="L308" s="271"/>
      <c r="M308" s="272"/>
      <c r="N308" s="273"/>
      <c r="O308" s="273"/>
      <c r="P308" s="273"/>
      <c r="Q308" s="273"/>
      <c r="R308" s="273"/>
      <c r="S308" s="273"/>
      <c r="T308" s="274"/>
      <c r="AT308" s="275" t="s">
        <v>136</v>
      </c>
      <c r="AU308" s="275" t="s">
        <v>85</v>
      </c>
      <c r="AV308" s="14" t="s">
        <v>134</v>
      </c>
      <c r="AW308" s="14" t="s">
        <v>32</v>
      </c>
      <c r="AX308" s="14" t="s">
        <v>83</v>
      </c>
      <c r="AY308" s="275" t="s">
        <v>127</v>
      </c>
    </row>
    <row r="309" s="1" customFormat="1" ht="24" customHeight="1">
      <c r="B309" s="37"/>
      <c r="C309" s="230" t="s">
        <v>484</v>
      </c>
      <c r="D309" s="230" t="s">
        <v>129</v>
      </c>
      <c r="E309" s="231" t="s">
        <v>485</v>
      </c>
      <c r="F309" s="232" t="s">
        <v>486</v>
      </c>
      <c r="G309" s="233" t="s">
        <v>195</v>
      </c>
      <c r="H309" s="234">
        <v>327</v>
      </c>
      <c r="I309" s="235"/>
      <c r="J309" s="236">
        <f>ROUND(I309*H309,2)</f>
        <v>0</v>
      </c>
      <c r="K309" s="232" t="s">
        <v>133</v>
      </c>
      <c r="L309" s="42"/>
      <c r="M309" s="237" t="s">
        <v>1</v>
      </c>
      <c r="N309" s="238" t="s">
        <v>41</v>
      </c>
      <c r="O309" s="85"/>
      <c r="P309" s="239">
        <f>O309*H309</f>
        <v>0</v>
      </c>
      <c r="Q309" s="239">
        <v>0.00034000000000000002</v>
      </c>
      <c r="R309" s="239">
        <f>Q309*H309</f>
        <v>0.11118</v>
      </c>
      <c r="S309" s="239">
        <v>0</v>
      </c>
      <c r="T309" s="240">
        <f>S309*H309</f>
        <v>0</v>
      </c>
      <c r="AR309" s="241" t="s">
        <v>134</v>
      </c>
      <c r="AT309" s="241" t="s">
        <v>129</v>
      </c>
      <c r="AU309" s="241" t="s">
        <v>85</v>
      </c>
      <c r="AY309" s="16" t="s">
        <v>127</v>
      </c>
      <c r="BE309" s="242">
        <f>IF(N309="základní",J309,0)</f>
        <v>0</v>
      </c>
      <c r="BF309" s="242">
        <f>IF(N309="snížená",J309,0)</f>
        <v>0</v>
      </c>
      <c r="BG309" s="242">
        <f>IF(N309="zákl. přenesená",J309,0)</f>
        <v>0</v>
      </c>
      <c r="BH309" s="242">
        <f>IF(N309="sníž. přenesená",J309,0)</f>
        <v>0</v>
      </c>
      <c r="BI309" s="242">
        <f>IF(N309="nulová",J309,0)</f>
        <v>0</v>
      </c>
      <c r="BJ309" s="16" t="s">
        <v>83</v>
      </c>
      <c r="BK309" s="242">
        <f>ROUND(I309*H309,2)</f>
        <v>0</v>
      </c>
      <c r="BL309" s="16" t="s">
        <v>134</v>
      </c>
      <c r="BM309" s="241" t="s">
        <v>487</v>
      </c>
    </row>
    <row r="310" s="12" customFormat="1">
      <c r="B310" s="243"/>
      <c r="C310" s="244"/>
      <c r="D310" s="245" t="s">
        <v>136</v>
      </c>
      <c r="E310" s="246" t="s">
        <v>1</v>
      </c>
      <c r="F310" s="247" t="s">
        <v>488</v>
      </c>
      <c r="G310" s="244"/>
      <c r="H310" s="246" t="s">
        <v>1</v>
      </c>
      <c r="I310" s="248"/>
      <c r="J310" s="244"/>
      <c r="K310" s="244"/>
      <c r="L310" s="249"/>
      <c r="M310" s="250"/>
      <c r="N310" s="251"/>
      <c r="O310" s="251"/>
      <c r="P310" s="251"/>
      <c r="Q310" s="251"/>
      <c r="R310" s="251"/>
      <c r="S310" s="251"/>
      <c r="T310" s="252"/>
      <c r="AT310" s="253" t="s">
        <v>136</v>
      </c>
      <c r="AU310" s="253" t="s">
        <v>85</v>
      </c>
      <c r="AV310" s="12" t="s">
        <v>83</v>
      </c>
      <c r="AW310" s="12" t="s">
        <v>32</v>
      </c>
      <c r="AX310" s="12" t="s">
        <v>76</v>
      </c>
      <c r="AY310" s="253" t="s">
        <v>127</v>
      </c>
    </row>
    <row r="311" s="13" customFormat="1">
      <c r="B311" s="254"/>
      <c r="C311" s="255"/>
      <c r="D311" s="245" t="s">
        <v>136</v>
      </c>
      <c r="E311" s="256" t="s">
        <v>1</v>
      </c>
      <c r="F311" s="257" t="s">
        <v>218</v>
      </c>
      <c r="G311" s="255"/>
      <c r="H311" s="258">
        <v>327</v>
      </c>
      <c r="I311" s="259"/>
      <c r="J311" s="255"/>
      <c r="K311" s="255"/>
      <c r="L311" s="260"/>
      <c r="M311" s="261"/>
      <c r="N311" s="262"/>
      <c r="O311" s="262"/>
      <c r="P311" s="262"/>
      <c r="Q311" s="262"/>
      <c r="R311" s="262"/>
      <c r="S311" s="262"/>
      <c r="T311" s="263"/>
      <c r="AT311" s="264" t="s">
        <v>136</v>
      </c>
      <c r="AU311" s="264" t="s">
        <v>85</v>
      </c>
      <c r="AV311" s="13" t="s">
        <v>85</v>
      </c>
      <c r="AW311" s="13" t="s">
        <v>32</v>
      </c>
      <c r="AX311" s="13" t="s">
        <v>76</v>
      </c>
      <c r="AY311" s="264" t="s">
        <v>127</v>
      </c>
    </row>
    <row r="312" s="14" customFormat="1">
      <c r="B312" s="265"/>
      <c r="C312" s="266"/>
      <c r="D312" s="245" t="s">
        <v>136</v>
      </c>
      <c r="E312" s="267" t="s">
        <v>1</v>
      </c>
      <c r="F312" s="268" t="s">
        <v>139</v>
      </c>
      <c r="G312" s="266"/>
      <c r="H312" s="269">
        <v>327</v>
      </c>
      <c r="I312" s="270"/>
      <c r="J312" s="266"/>
      <c r="K312" s="266"/>
      <c r="L312" s="271"/>
      <c r="M312" s="272"/>
      <c r="N312" s="273"/>
      <c r="O312" s="273"/>
      <c r="P312" s="273"/>
      <c r="Q312" s="273"/>
      <c r="R312" s="273"/>
      <c r="S312" s="273"/>
      <c r="T312" s="274"/>
      <c r="AT312" s="275" t="s">
        <v>136</v>
      </c>
      <c r="AU312" s="275" t="s">
        <v>85</v>
      </c>
      <c r="AV312" s="14" t="s">
        <v>134</v>
      </c>
      <c r="AW312" s="14" t="s">
        <v>32</v>
      </c>
      <c r="AX312" s="14" t="s">
        <v>83</v>
      </c>
      <c r="AY312" s="275" t="s">
        <v>127</v>
      </c>
    </row>
    <row r="313" s="1" customFormat="1" ht="24" customHeight="1">
      <c r="B313" s="37"/>
      <c r="C313" s="230" t="s">
        <v>489</v>
      </c>
      <c r="D313" s="230" t="s">
        <v>129</v>
      </c>
      <c r="E313" s="231" t="s">
        <v>490</v>
      </c>
      <c r="F313" s="232" t="s">
        <v>491</v>
      </c>
      <c r="G313" s="233" t="s">
        <v>132</v>
      </c>
      <c r="H313" s="234">
        <v>13</v>
      </c>
      <c r="I313" s="235"/>
      <c r="J313" s="236">
        <f>ROUND(I313*H313,2)</f>
        <v>0</v>
      </c>
      <c r="K313" s="232" t="s">
        <v>133</v>
      </c>
      <c r="L313" s="42"/>
      <c r="M313" s="237" t="s">
        <v>1</v>
      </c>
      <c r="N313" s="238" t="s">
        <v>41</v>
      </c>
      <c r="O313" s="85"/>
      <c r="P313" s="239">
        <f>O313*H313</f>
        <v>0</v>
      </c>
      <c r="Q313" s="239">
        <v>0.00036000000000000002</v>
      </c>
      <c r="R313" s="239">
        <f>Q313*H313</f>
        <v>0.0046800000000000001</v>
      </c>
      <c r="S313" s="239">
        <v>0</v>
      </c>
      <c r="T313" s="240">
        <f>S313*H313</f>
        <v>0</v>
      </c>
      <c r="AR313" s="241" t="s">
        <v>134</v>
      </c>
      <c r="AT313" s="241" t="s">
        <v>129</v>
      </c>
      <c r="AU313" s="241" t="s">
        <v>85</v>
      </c>
      <c r="AY313" s="16" t="s">
        <v>127</v>
      </c>
      <c r="BE313" s="242">
        <f>IF(N313="základní",J313,0)</f>
        <v>0</v>
      </c>
      <c r="BF313" s="242">
        <f>IF(N313="snížená",J313,0)</f>
        <v>0</v>
      </c>
      <c r="BG313" s="242">
        <f>IF(N313="zákl. přenesená",J313,0)</f>
        <v>0</v>
      </c>
      <c r="BH313" s="242">
        <f>IF(N313="sníž. přenesená",J313,0)</f>
        <v>0</v>
      </c>
      <c r="BI313" s="242">
        <f>IF(N313="nulová",J313,0)</f>
        <v>0</v>
      </c>
      <c r="BJ313" s="16" t="s">
        <v>83</v>
      </c>
      <c r="BK313" s="242">
        <f>ROUND(I313*H313,2)</f>
        <v>0</v>
      </c>
      <c r="BL313" s="16" t="s">
        <v>134</v>
      </c>
      <c r="BM313" s="241" t="s">
        <v>492</v>
      </c>
    </row>
    <row r="314" s="12" customFormat="1">
      <c r="B314" s="243"/>
      <c r="C314" s="244"/>
      <c r="D314" s="245" t="s">
        <v>136</v>
      </c>
      <c r="E314" s="246" t="s">
        <v>1</v>
      </c>
      <c r="F314" s="247" t="s">
        <v>493</v>
      </c>
      <c r="G314" s="244"/>
      <c r="H314" s="246" t="s">
        <v>1</v>
      </c>
      <c r="I314" s="248"/>
      <c r="J314" s="244"/>
      <c r="K314" s="244"/>
      <c r="L314" s="249"/>
      <c r="M314" s="250"/>
      <c r="N314" s="251"/>
      <c r="O314" s="251"/>
      <c r="P314" s="251"/>
      <c r="Q314" s="251"/>
      <c r="R314" s="251"/>
      <c r="S314" s="251"/>
      <c r="T314" s="252"/>
      <c r="AT314" s="253" t="s">
        <v>136</v>
      </c>
      <c r="AU314" s="253" t="s">
        <v>85</v>
      </c>
      <c r="AV314" s="12" t="s">
        <v>83</v>
      </c>
      <c r="AW314" s="12" t="s">
        <v>32</v>
      </c>
      <c r="AX314" s="12" t="s">
        <v>76</v>
      </c>
      <c r="AY314" s="253" t="s">
        <v>127</v>
      </c>
    </row>
    <row r="315" s="13" customFormat="1">
      <c r="B315" s="254"/>
      <c r="C315" s="255"/>
      <c r="D315" s="245" t="s">
        <v>136</v>
      </c>
      <c r="E315" s="256" t="s">
        <v>1</v>
      </c>
      <c r="F315" s="257" t="s">
        <v>192</v>
      </c>
      <c r="G315" s="255"/>
      <c r="H315" s="258">
        <v>13</v>
      </c>
      <c r="I315" s="259"/>
      <c r="J315" s="255"/>
      <c r="K315" s="255"/>
      <c r="L315" s="260"/>
      <c r="M315" s="261"/>
      <c r="N315" s="262"/>
      <c r="O315" s="262"/>
      <c r="P315" s="262"/>
      <c r="Q315" s="262"/>
      <c r="R315" s="262"/>
      <c r="S315" s="262"/>
      <c r="T315" s="263"/>
      <c r="AT315" s="264" t="s">
        <v>136</v>
      </c>
      <c r="AU315" s="264" t="s">
        <v>85</v>
      </c>
      <c r="AV315" s="13" t="s">
        <v>85</v>
      </c>
      <c r="AW315" s="13" t="s">
        <v>32</v>
      </c>
      <c r="AX315" s="13" t="s">
        <v>76</v>
      </c>
      <c r="AY315" s="264" t="s">
        <v>127</v>
      </c>
    </row>
    <row r="316" s="14" customFormat="1">
      <c r="B316" s="265"/>
      <c r="C316" s="266"/>
      <c r="D316" s="245" t="s">
        <v>136</v>
      </c>
      <c r="E316" s="267" t="s">
        <v>1</v>
      </c>
      <c r="F316" s="268" t="s">
        <v>139</v>
      </c>
      <c r="G316" s="266"/>
      <c r="H316" s="269">
        <v>13</v>
      </c>
      <c r="I316" s="270"/>
      <c r="J316" s="266"/>
      <c r="K316" s="266"/>
      <c r="L316" s="271"/>
      <c r="M316" s="272"/>
      <c r="N316" s="273"/>
      <c r="O316" s="273"/>
      <c r="P316" s="273"/>
      <c r="Q316" s="273"/>
      <c r="R316" s="273"/>
      <c r="S316" s="273"/>
      <c r="T316" s="274"/>
      <c r="AT316" s="275" t="s">
        <v>136</v>
      </c>
      <c r="AU316" s="275" t="s">
        <v>85</v>
      </c>
      <c r="AV316" s="14" t="s">
        <v>134</v>
      </c>
      <c r="AW316" s="14" t="s">
        <v>32</v>
      </c>
      <c r="AX316" s="14" t="s">
        <v>83</v>
      </c>
      <c r="AY316" s="275" t="s">
        <v>127</v>
      </c>
    </row>
    <row r="317" s="1" customFormat="1" ht="16.5" customHeight="1">
      <c r="B317" s="37"/>
      <c r="C317" s="230" t="s">
        <v>494</v>
      </c>
      <c r="D317" s="230" t="s">
        <v>129</v>
      </c>
      <c r="E317" s="231" t="s">
        <v>495</v>
      </c>
      <c r="F317" s="232" t="s">
        <v>496</v>
      </c>
      <c r="G317" s="233" t="s">
        <v>195</v>
      </c>
      <c r="H317" s="234">
        <v>40</v>
      </c>
      <c r="I317" s="235"/>
      <c r="J317" s="236">
        <f>ROUND(I317*H317,2)</f>
        <v>0</v>
      </c>
      <c r="K317" s="232" t="s">
        <v>1</v>
      </c>
      <c r="L317" s="42"/>
      <c r="M317" s="237" t="s">
        <v>1</v>
      </c>
      <c r="N317" s="238" t="s">
        <v>41</v>
      </c>
      <c r="O317" s="85"/>
      <c r="P317" s="239">
        <f>O317*H317</f>
        <v>0</v>
      </c>
      <c r="Q317" s="239">
        <v>0</v>
      </c>
      <c r="R317" s="239">
        <f>Q317*H317</f>
        <v>0</v>
      </c>
      <c r="S317" s="239">
        <v>0</v>
      </c>
      <c r="T317" s="240">
        <f>S317*H317</f>
        <v>0</v>
      </c>
      <c r="AR317" s="241" t="s">
        <v>134</v>
      </c>
      <c r="AT317" s="241" t="s">
        <v>129</v>
      </c>
      <c r="AU317" s="241" t="s">
        <v>85</v>
      </c>
      <c r="AY317" s="16" t="s">
        <v>127</v>
      </c>
      <c r="BE317" s="242">
        <f>IF(N317="základní",J317,0)</f>
        <v>0</v>
      </c>
      <c r="BF317" s="242">
        <f>IF(N317="snížená",J317,0)</f>
        <v>0</v>
      </c>
      <c r="BG317" s="242">
        <f>IF(N317="zákl. přenesená",J317,0)</f>
        <v>0</v>
      </c>
      <c r="BH317" s="242">
        <f>IF(N317="sníž. přenesená",J317,0)</f>
        <v>0</v>
      </c>
      <c r="BI317" s="242">
        <f>IF(N317="nulová",J317,0)</f>
        <v>0</v>
      </c>
      <c r="BJ317" s="16" t="s">
        <v>83</v>
      </c>
      <c r="BK317" s="242">
        <f>ROUND(I317*H317,2)</f>
        <v>0</v>
      </c>
      <c r="BL317" s="16" t="s">
        <v>134</v>
      </c>
      <c r="BM317" s="241" t="s">
        <v>497</v>
      </c>
    </row>
    <row r="318" s="12" customFormat="1">
      <c r="B318" s="243"/>
      <c r="C318" s="244"/>
      <c r="D318" s="245" t="s">
        <v>136</v>
      </c>
      <c r="E318" s="246" t="s">
        <v>1</v>
      </c>
      <c r="F318" s="247" t="s">
        <v>498</v>
      </c>
      <c r="G318" s="244"/>
      <c r="H318" s="246" t="s">
        <v>1</v>
      </c>
      <c r="I318" s="248"/>
      <c r="J318" s="244"/>
      <c r="K318" s="244"/>
      <c r="L318" s="249"/>
      <c r="M318" s="250"/>
      <c r="N318" s="251"/>
      <c r="O318" s="251"/>
      <c r="P318" s="251"/>
      <c r="Q318" s="251"/>
      <c r="R318" s="251"/>
      <c r="S318" s="251"/>
      <c r="T318" s="252"/>
      <c r="AT318" s="253" t="s">
        <v>136</v>
      </c>
      <c r="AU318" s="253" t="s">
        <v>85</v>
      </c>
      <c r="AV318" s="12" t="s">
        <v>83</v>
      </c>
      <c r="AW318" s="12" t="s">
        <v>32</v>
      </c>
      <c r="AX318" s="12" t="s">
        <v>76</v>
      </c>
      <c r="AY318" s="253" t="s">
        <v>127</v>
      </c>
    </row>
    <row r="319" s="13" customFormat="1">
      <c r="B319" s="254"/>
      <c r="C319" s="255"/>
      <c r="D319" s="245" t="s">
        <v>136</v>
      </c>
      <c r="E319" s="256" t="s">
        <v>1</v>
      </c>
      <c r="F319" s="257" t="s">
        <v>459</v>
      </c>
      <c r="G319" s="255"/>
      <c r="H319" s="258">
        <v>40</v>
      </c>
      <c r="I319" s="259"/>
      <c r="J319" s="255"/>
      <c r="K319" s="255"/>
      <c r="L319" s="260"/>
      <c r="M319" s="261"/>
      <c r="N319" s="262"/>
      <c r="O319" s="262"/>
      <c r="P319" s="262"/>
      <c r="Q319" s="262"/>
      <c r="R319" s="262"/>
      <c r="S319" s="262"/>
      <c r="T319" s="263"/>
      <c r="AT319" s="264" t="s">
        <v>136</v>
      </c>
      <c r="AU319" s="264" t="s">
        <v>85</v>
      </c>
      <c r="AV319" s="13" t="s">
        <v>85</v>
      </c>
      <c r="AW319" s="13" t="s">
        <v>32</v>
      </c>
      <c r="AX319" s="13" t="s">
        <v>76</v>
      </c>
      <c r="AY319" s="264" t="s">
        <v>127</v>
      </c>
    </row>
    <row r="320" s="14" customFormat="1">
      <c r="B320" s="265"/>
      <c r="C320" s="266"/>
      <c r="D320" s="245" t="s">
        <v>136</v>
      </c>
      <c r="E320" s="267" t="s">
        <v>1</v>
      </c>
      <c r="F320" s="268" t="s">
        <v>139</v>
      </c>
      <c r="G320" s="266"/>
      <c r="H320" s="269">
        <v>40</v>
      </c>
      <c r="I320" s="270"/>
      <c r="J320" s="266"/>
      <c r="K320" s="266"/>
      <c r="L320" s="271"/>
      <c r="M320" s="272"/>
      <c r="N320" s="273"/>
      <c r="O320" s="273"/>
      <c r="P320" s="273"/>
      <c r="Q320" s="273"/>
      <c r="R320" s="273"/>
      <c r="S320" s="273"/>
      <c r="T320" s="274"/>
      <c r="AT320" s="275" t="s">
        <v>136</v>
      </c>
      <c r="AU320" s="275" t="s">
        <v>85</v>
      </c>
      <c r="AV320" s="14" t="s">
        <v>134</v>
      </c>
      <c r="AW320" s="14" t="s">
        <v>32</v>
      </c>
      <c r="AX320" s="14" t="s">
        <v>83</v>
      </c>
      <c r="AY320" s="275" t="s">
        <v>127</v>
      </c>
    </row>
    <row r="321" s="1" customFormat="1" ht="16.5" customHeight="1">
      <c r="B321" s="37"/>
      <c r="C321" s="230" t="s">
        <v>499</v>
      </c>
      <c r="D321" s="230" t="s">
        <v>129</v>
      </c>
      <c r="E321" s="231" t="s">
        <v>500</v>
      </c>
      <c r="F321" s="232" t="s">
        <v>501</v>
      </c>
      <c r="G321" s="233" t="s">
        <v>502</v>
      </c>
      <c r="H321" s="234">
        <v>5</v>
      </c>
      <c r="I321" s="235"/>
      <c r="J321" s="236">
        <f>ROUND(I321*H321,2)</f>
        <v>0</v>
      </c>
      <c r="K321" s="232" t="s">
        <v>1</v>
      </c>
      <c r="L321" s="42"/>
      <c r="M321" s="237" t="s">
        <v>1</v>
      </c>
      <c r="N321" s="238" t="s">
        <v>41</v>
      </c>
      <c r="O321" s="85"/>
      <c r="P321" s="239">
        <f>O321*H321</f>
        <v>0</v>
      </c>
      <c r="Q321" s="239">
        <v>0</v>
      </c>
      <c r="R321" s="239">
        <f>Q321*H321</f>
        <v>0</v>
      </c>
      <c r="S321" s="239">
        <v>0</v>
      </c>
      <c r="T321" s="240">
        <f>S321*H321</f>
        <v>0</v>
      </c>
      <c r="AR321" s="241" t="s">
        <v>134</v>
      </c>
      <c r="AT321" s="241" t="s">
        <v>129</v>
      </c>
      <c r="AU321" s="241" t="s">
        <v>85</v>
      </c>
      <c r="AY321" s="16" t="s">
        <v>127</v>
      </c>
      <c r="BE321" s="242">
        <f>IF(N321="základní",J321,0)</f>
        <v>0</v>
      </c>
      <c r="BF321" s="242">
        <f>IF(N321="snížená",J321,0)</f>
        <v>0</v>
      </c>
      <c r="BG321" s="242">
        <f>IF(N321="zákl. přenesená",J321,0)</f>
        <v>0</v>
      </c>
      <c r="BH321" s="242">
        <f>IF(N321="sníž. přenesená",J321,0)</f>
        <v>0</v>
      </c>
      <c r="BI321" s="242">
        <f>IF(N321="nulová",J321,0)</f>
        <v>0</v>
      </c>
      <c r="BJ321" s="16" t="s">
        <v>83</v>
      </c>
      <c r="BK321" s="242">
        <f>ROUND(I321*H321,2)</f>
        <v>0</v>
      </c>
      <c r="BL321" s="16" t="s">
        <v>134</v>
      </c>
      <c r="BM321" s="241" t="s">
        <v>503</v>
      </c>
    </row>
    <row r="322" s="12" customFormat="1">
      <c r="B322" s="243"/>
      <c r="C322" s="244"/>
      <c r="D322" s="245" t="s">
        <v>136</v>
      </c>
      <c r="E322" s="246" t="s">
        <v>1</v>
      </c>
      <c r="F322" s="247" t="s">
        <v>504</v>
      </c>
      <c r="G322" s="244"/>
      <c r="H322" s="246" t="s">
        <v>1</v>
      </c>
      <c r="I322" s="248"/>
      <c r="J322" s="244"/>
      <c r="K322" s="244"/>
      <c r="L322" s="249"/>
      <c r="M322" s="250"/>
      <c r="N322" s="251"/>
      <c r="O322" s="251"/>
      <c r="P322" s="251"/>
      <c r="Q322" s="251"/>
      <c r="R322" s="251"/>
      <c r="S322" s="251"/>
      <c r="T322" s="252"/>
      <c r="AT322" s="253" t="s">
        <v>136</v>
      </c>
      <c r="AU322" s="253" t="s">
        <v>85</v>
      </c>
      <c r="AV322" s="12" t="s">
        <v>83</v>
      </c>
      <c r="AW322" s="12" t="s">
        <v>32</v>
      </c>
      <c r="AX322" s="12" t="s">
        <v>76</v>
      </c>
      <c r="AY322" s="253" t="s">
        <v>127</v>
      </c>
    </row>
    <row r="323" s="13" customFormat="1">
      <c r="B323" s="254"/>
      <c r="C323" s="255"/>
      <c r="D323" s="245" t="s">
        <v>136</v>
      </c>
      <c r="E323" s="256" t="s">
        <v>1</v>
      </c>
      <c r="F323" s="257" t="s">
        <v>155</v>
      </c>
      <c r="G323" s="255"/>
      <c r="H323" s="258">
        <v>5</v>
      </c>
      <c r="I323" s="259"/>
      <c r="J323" s="255"/>
      <c r="K323" s="255"/>
      <c r="L323" s="260"/>
      <c r="M323" s="261"/>
      <c r="N323" s="262"/>
      <c r="O323" s="262"/>
      <c r="P323" s="262"/>
      <c r="Q323" s="262"/>
      <c r="R323" s="262"/>
      <c r="S323" s="262"/>
      <c r="T323" s="263"/>
      <c r="AT323" s="264" t="s">
        <v>136</v>
      </c>
      <c r="AU323" s="264" t="s">
        <v>85</v>
      </c>
      <c r="AV323" s="13" t="s">
        <v>85</v>
      </c>
      <c r="AW323" s="13" t="s">
        <v>32</v>
      </c>
      <c r="AX323" s="13" t="s">
        <v>76</v>
      </c>
      <c r="AY323" s="264" t="s">
        <v>127</v>
      </c>
    </row>
    <row r="324" s="14" customFormat="1">
      <c r="B324" s="265"/>
      <c r="C324" s="266"/>
      <c r="D324" s="245" t="s">
        <v>136</v>
      </c>
      <c r="E324" s="267" t="s">
        <v>1</v>
      </c>
      <c r="F324" s="268" t="s">
        <v>139</v>
      </c>
      <c r="G324" s="266"/>
      <c r="H324" s="269">
        <v>5</v>
      </c>
      <c r="I324" s="270"/>
      <c r="J324" s="266"/>
      <c r="K324" s="266"/>
      <c r="L324" s="271"/>
      <c r="M324" s="272"/>
      <c r="N324" s="273"/>
      <c r="O324" s="273"/>
      <c r="P324" s="273"/>
      <c r="Q324" s="273"/>
      <c r="R324" s="273"/>
      <c r="S324" s="273"/>
      <c r="T324" s="274"/>
      <c r="AT324" s="275" t="s">
        <v>136</v>
      </c>
      <c r="AU324" s="275" t="s">
        <v>85</v>
      </c>
      <c r="AV324" s="14" t="s">
        <v>134</v>
      </c>
      <c r="AW324" s="14" t="s">
        <v>32</v>
      </c>
      <c r="AX324" s="14" t="s">
        <v>83</v>
      </c>
      <c r="AY324" s="275" t="s">
        <v>127</v>
      </c>
    </row>
    <row r="325" s="1" customFormat="1" ht="16.5" customHeight="1">
      <c r="B325" s="37"/>
      <c r="C325" s="230" t="s">
        <v>505</v>
      </c>
      <c r="D325" s="230" t="s">
        <v>129</v>
      </c>
      <c r="E325" s="231" t="s">
        <v>506</v>
      </c>
      <c r="F325" s="232" t="s">
        <v>507</v>
      </c>
      <c r="G325" s="233" t="s">
        <v>132</v>
      </c>
      <c r="H325" s="234">
        <v>164</v>
      </c>
      <c r="I325" s="235"/>
      <c r="J325" s="236">
        <f>ROUND(I325*H325,2)</f>
        <v>0</v>
      </c>
      <c r="K325" s="232" t="s">
        <v>133</v>
      </c>
      <c r="L325" s="42"/>
      <c r="M325" s="237" t="s">
        <v>1</v>
      </c>
      <c r="N325" s="238" t="s">
        <v>41</v>
      </c>
      <c r="O325" s="85"/>
      <c r="P325" s="239">
        <f>O325*H325</f>
        <v>0</v>
      </c>
      <c r="Q325" s="239">
        <v>0</v>
      </c>
      <c r="R325" s="239">
        <f>Q325*H325</f>
        <v>0</v>
      </c>
      <c r="S325" s="239">
        <v>0.02</v>
      </c>
      <c r="T325" s="240">
        <f>S325*H325</f>
        <v>3.2800000000000002</v>
      </c>
      <c r="AR325" s="241" t="s">
        <v>134</v>
      </c>
      <c r="AT325" s="241" t="s">
        <v>129</v>
      </c>
      <c r="AU325" s="241" t="s">
        <v>85</v>
      </c>
      <c r="AY325" s="16" t="s">
        <v>127</v>
      </c>
      <c r="BE325" s="242">
        <f>IF(N325="základní",J325,0)</f>
        <v>0</v>
      </c>
      <c r="BF325" s="242">
        <f>IF(N325="snížená",J325,0)</f>
        <v>0</v>
      </c>
      <c r="BG325" s="242">
        <f>IF(N325="zákl. přenesená",J325,0)</f>
        <v>0</v>
      </c>
      <c r="BH325" s="242">
        <f>IF(N325="sníž. přenesená",J325,0)</f>
        <v>0</v>
      </c>
      <c r="BI325" s="242">
        <f>IF(N325="nulová",J325,0)</f>
        <v>0</v>
      </c>
      <c r="BJ325" s="16" t="s">
        <v>83</v>
      </c>
      <c r="BK325" s="242">
        <f>ROUND(I325*H325,2)</f>
        <v>0</v>
      </c>
      <c r="BL325" s="16" t="s">
        <v>134</v>
      </c>
      <c r="BM325" s="241" t="s">
        <v>508</v>
      </c>
    </row>
    <row r="326" s="12" customFormat="1">
      <c r="B326" s="243"/>
      <c r="C326" s="244"/>
      <c r="D326" s="245" t="s">
        <v>136</v>
      </c>
      <c r="E326" s="246" t="s">
        <v>1</v>
      </c>
      <c r="F326" s="247" t="s">
        <v>397</v>
      </c>
      <c r="G326" s="244"/>
      <c r="H326" s="246" t="s">
        <v>1</v>
      </c>
      <c r="I326" s="248"/>
      <c r="J326" s="244"/>
      <c r="K326" s="244"/>
      <c r="L326" s="249"/>
      <c r="M326" s="250"/>
      <c r="N326" s="251"/>
      <c r="O326" s="251"/>
      <c r="P326" s="251"/>
      <c r="Q326" s="251"/>
      <c r="R326" s="251"/>
      <c r="S326" s="251"/>
      <c r="T326" s="252"/>
      <c r="AT326" s="253" t="s">
        <v>136</v>
      </c>
      <c r="AU326" s="253" t="s">
        <v>85</v>
      </c>
      <c r="AV326" s="12" t="s">
        <v>83</v>
      </c>
      <c r="AW326" s="12" t="s">
        <v>32</v>
      </c>
      <c r="AX326" s="12" t="s">
        <v>76</v>
      </c>
      <c r="AY326" s="253" t="s">
        <v>127</v>
      </c>
    </row>
    <row r="327" s="13" customFormat="1">
      <c r="B327" s="254"/>
      <c r="C327" s="255"/>
      <c r="D327" s="245" t="s">
        <v>136</v>
      </c>
      <c r="E327" s="256" t="s">
        <v>1</v>
      </c>
      <c r="F327" s="257" t="s">
        <v>191</v>
      </c>
      <c r="G327" s="255"/>
      <c r="H327" s="258">
        <v>164</v>
      </c>
      <c r="I327" s="259"/>
      <c r="J327" s="255"/>
      <c r="K327" s="255"/>
      <c r="L327" s="260"/>
      <c r="M327" s="261"/>
      <c r="N327" s="262"/>
      <c r="O327" s="262"/>
      <c r="P327" s="262"/>
      <c r="Q327" s="262"/>
      <c r="R327" s="262"/>
      <c r="S327" s="262"/>
      <c r="T327" s="263"/>
      <c r="AT327" s="264" t="s">
        <v>136</v>
      </c>
      <c r="AU327" s="264" t="s">
        <v>85</v>
      </c>
      <c r="AV327" s="13" t="s">
        <v>85</v>
      </c>
      <c r="AW327" s="13" t="s">
        <v>32</v>
      </c>
      <c r="AX327" s="13" t="s">
        <v>76</v>
      </c>
      <c r="AY327" s="264" t="s">
        <v>127</v>
      </c>
    </row>
    <row r="328" s="14" customFormat="1">
      <c r="B328" s="265"/>
      <c r="C328" s="266"/>
      <c r="D328" s="245" t="s">
        <v>136</v>
      </c>
      <c r="E328" s="267" t="s">
        <v>1</v>
      </c>
      <c r="F328" s="268" t="s">
        <v>139</v>
      </c>
      <c r="G328" s="266"/>
      <c r="H328" s="269">
        <v>164</v>
      </c>
      <c r="I328" s="270"/>
      <c r="J328" s="266"/>
      <c r="K328" s="266"/>
      <c r="L328" s="271"/>
      <c r="M328" s="272"/>
      <c r="N328" s="273"/>
      <c r="O328" s="273"/>
      <c r="P328" s="273"/>
      <c r="Q328" s="273"/>
      <c r="R328" s="273"/>
      <c r="S328" s="273"/>
      <c r="T328" s="274"/>
      <c r="AT328" s="275" t="s">
        <v>136</v>
      </c>
      <c r="AU328" s="275" t="s">
        <v>85</v>
      </c>
      <c r="AV328" s="14" t="s">
        <v>134</v>
      </c>
      <c r="AW328" s="14" t="s">
        <v>32</v>
      </c>
      <c r="AX328" s="14" t="s">
        <v>83</v>
      </c>
      <c r="AY328" s="275" t="s">
        <v>127</v>
      </c>
    </row>
    <row r="329" s="1" customFormat="1" ht="16.5" customHeight="1">
      <c r="B329" s="37"/>
      <c r="C329" s="230" t="s">
        <v>509</v>
      </c>
      <c r="D329" s="230" t="s">
        <v>129</v>
      </c>
      <c r="E329" s="231" t="s">
        <v>506</v>
      </c>
      <c r="F329" s="232" t="s">
        <v>507</v>
      </c>
      <c r="G329" s="233" t="s">
        <v>132</v>
      </c>
      <c r="H329" s="234">
        <v>164</v>
      </c>
      <c r="I329" s="235"/>
      <c r="J329" s="236">
        <f>ROUND(I329*H329,2)</f>
        <v>0</v>
      </c>
      <c r="K329" s="232" t="s">
        <v>133</v>
      </c>
      <c r="L329" s="42"/>
      <c r="M329" s="237" t="s">
        <v>1</v>
      </c>
      <c r="N329" s="238" t="s">
        <v>41</v>
      </c>
      <c r="O329" s="85"/>
      <c r="P329" s="239">
        <f>O329*H329</f>
        <v>0</v>
      </c>
      <c r="Q329" s="239">
        <v>0</v>
      </c>
      <c r="R329" s="239">
        <f>Q329*H329</f>
        <v>0</v>
      </c>
      <c r="S329" s="239">
        <v>0.02</v>
      </c>
      <c r="T329" s="240">
        <f>S329*H329</f>
        <v>3.2800000000000002</v>
      </c>
      <c r="AR329" s="241" t="s">
        <v>134</v>
      </c>
      <c r="AT329" s="241" t="s">
        <v>129</v>
      </c>
      <c r="AU329" s="241" t="s">
        <v>85</v>
      </c>
      <c r="AY329" s="16" t="s">
        <v>127</v>
      </c>
      <c r="BE329" s="242">
        <f>IF(N329="základní",J329,0)</f>
        <v>0</v>
      </c>
      <c r="BF329" s="242">
        <f>IF(N329="snížená",J329,0)</f>
        <v>0</v>
      </c>
      <c r="BG329" s="242">
        <f>IF(N329="zákl. přenesená",J329,0)</f>
        <v>0</v>
      </c>
      <c r="BH329" s="242">
        <f>IF(N329="sníž. přenesená",J329,0)</f>
        <v>0</v>
      </c>
      <c r="BI329" s="242">
        <f>IF(N329="nulová",J329,0)</f>
        <v>0</v>
      </c>
      <c r="BJ329" s="16" t="s">
        <v>83</v>
      </c>
      <c r="BK329" s="242">
        <f>ROUND(I329*H329,2)</f>
        <v>0</v>
      </c>
      <c r="BL329" s="16" t="s">
        <v>134</v>
      </c>
      <c r="BM329" s="241" t="s">
        <v>510</v>
      </c>
    </row>
    <row r="330" s="12" customFormat="1">
      <c r="B330" s="243"/>
      <c r="C330" s="244"/>
      <c r="D330" s="245" t="s">
        <v>136</v>
      </c>
      <c r="E330" s="246" t="s">
        <v>1</v>
      </c>
      <c r="F330" s="247" t="s">
        <v>511</v>
      </c>
      <c r="G330" s="244"/>
      <c r="H330" s="246" t="s">
        <v>1</v>
      </c>
      <c r="I330" s="248"/>
      <c r="J330" s="244"/>
      <c r="K330" s="244"/>
      <c r="L330" s="249"/>
      <c r="M330" s="250"/>
      <c r="N330" s="251"/>
      <c r="O330" s="251"/>
      <c r="P330" s="251"/>
      <c r="Q330" s="251"/>
      <c r="R330" s="251"/>
      <c r="S330" s="251"/>
      <c r="T330" s="252"/>
      <c r="AT330" s="253" t="s">
        <v>136</v>
      </c>
      <c r="AU330" s="253" t="s">
        <v>85</v>
      </c>
      <c r="AV330" s="12" t="s">
        <v>83</v>
      </c>
      <c r="AW330" s="12" t="s">
        <v>32</v>
      </c>
      <c r="AX330" s="12" t="s">
        <v>76</v>
      </c>
      <c r="AY330" s="253" t="s">
        <v>127</v>
      </c>
    </row>
    <row r="331" s="13" customFormat="1">
      <c r="B331" s="254"/>
      <c r="C331" s="255"/>
      <c r="D331" s="245" t="s">
        <v>136</v>
      </c>
      <c r="E331" s="256" t="s">
        <v>1</v>
      </c>
      <c r="F331" s="257" t="s">
        <v>191</v>
      </c>
      <c r="G331" s="255"/>
      <c r="H331" s="258">
        <v>164</v>
      </c>
      <c r="I331" s="259"/>
      <c r="J331" s="255"/>
      <c r="K331" s="255"/>
      <c r="L331" s="260"/>
      <c r="M331" s="261"/>
      <c r="N331" s="262"/>
      <c r="O331" s="262"/>
      <c r="P331" s="262"/>
      <c r="Q331" s="262"/>
      <c r="R331" s="262"/>
      <c r="S331" s="262"/>
      <c r="T331" s="263"/>
      <c r="AT331" s="264" t="s">
        <v>136</v>
      </c>
      <c r="AU331" s="264" t="s">
        <v>85</v>
      </c>
      <c r="AV331" s="13" t="s">
        <v>85</v>
      </c>
      <c r="AW331" s="13" t="s">
        <v>32</v>
      </c>
      <c r="AX331" s="13" t="s">
        <v>76</v>
      </c>
      <c r="AY331" s="264" t="s">
        <v>127</v>
      </c>
    </row>
    <row r="332" s="14" customFormat="1">
      <c r="B332" s="265"/>
      <c r="C332" s="266"/>
      <c r="D332" s="245" t="s">
        <v>136</v>
      </c>
      <c r="E332" s="267" t="s">
        <v>1</v>
      </c>
      <c r="F332" s="268" t="s">
        <v>139</v>
      </c>
      <c r="G332" s="266"/>
      <c r="H332" s="269">
        <v>164</v>
      </c>
      <c r="I332" s="270"/>
      <c r="J332" s="266"/>
      <c r="K332" s="266"/>
      <c r="L332" s="271"/>
      <c r="M332" s="272"/>
      <c r="N332" s="273"/>
      <c r="O332" s="273"/>
      <c r="P332" s="273"/>
      <c r="Q332" s="273"/>
      <c r="R332" s="273"/>
      <c r="S332" s="273"/>
      <c r="T332" s="274"/>
      <c r="AT332" s="275" t="s">
        <v>136</v>
      </c>
      <c r="AU332" s="275" t="s">
        <v>85</v>
      </c>
      <c r="AV332" s="14" t="s">
        <v>134</v>
      </c>
      <c r="AW332" s="14" t="s">
        <v>32</v>
      </c>
      <c r="AX332" s="14" t="s">
        <v>83</v>
      </c>
      <c r="AY332" s="275" t="s">
        <v>127</v>
      </c>
    </row>
    <row r="333" s="11" customFormat="1" ht="22.8" customHeight="1">
      <c r="B333" s="214"/>
      <c r="C333" s="215"/>
      <c r="D333" s="216" t="s">
        <v>75</v>
      </c>
      <c r="E333" s="228" t="s">
        <v>223</v>
      </c>
      <c r="F333" s="228" t="s">
        <v>224</v>
      </c>
      <c r="G333" s="215"/>
      <c r="H333" s="215"/>
      <c r="I333" s="218"/>
      <c r="J333" s="229">
        <f>BK333</f>
        <v>0</v>
      </c>
      <c r="K333" s="215"/>
      <c r="L333" s="220"/>
      <c r="M333" s="221"/>
      <c r="N333" s="222"/>
      <c r="O333" s="222"/>
      <c r="P333" s="223">
        <f>SUM(P334:P353)</f>
        <v>0</v>
      </c>
      <c r="Q333" s="222"/>
      <c r="R333" s="223">
        <f>SUM(R334:R353)</f>
        <v>0</v>
      </c>
      <c r="S333" s="222"/>
      <c r="T333" s="224">
        <f>SUM(T334:T353)</f>
        <v>0</v>
      </c>
      <c r="AR333" s="225" t="s">
        <v>83</v>
      </c>
      <c r="AT333" s="226" t="s">
        <v>75</v>
      </c>
      <c r="AU333" s="226" t="s">
        <v>83</v>
      </c>
      <c r="AY333" s="225" t="s">
        <v>127</v>
      </c>
      <c r="BK333" s="227">
        <f>SUM(BK334:BK353)</f>
        <v>0</v>
      </c>
    </row>
    <row r="334" s="1" customFormat="1" ht="16.5" customHeight="1">
      <c r="B334" s="37"/>
      <c r="C334" s="230" t="s">
        <v>512</v>
      </c>
      <c r="D334" s="230" t="s">
        <v>129</v>
      </c>
      <c r="E334" s="231" t="s">
        <v>226</v>
      </c>
      <c r="F334" s="232" t="s">
        <v>227</v>
      </c>
      <c r="G334" s="233" t="s">
        <v>228</v>
      </c>
      <c r="H334" s="234">
        <v>89.379999999999995</v>
      </c>
      <c r="I334" s="235"/>
      <c r="J334" s="236">
        <f>ROUND(I334*H334,2)</f>
        <v>0</v>
      </c>
      <c r="K334" s="232" t="s">
        <v>133</v>
      </c>
      <c r="L334" s="42"/>
      <c r="M334" s="237" t="s">
        <v>1</v>
      </c>
      <c r="N334" s="238" t="s">
        <v>41</v>
      </c>
      <c r="O334" s="85"/>
      <c r="P334" s="239">
        <f>O334*H334</f>
        <v>0</v>
      </c>
      <c r="Q334" s="239">
        <v>0</v>
      </c>
      <c r="R334" s="239">
        <f>Q334*H334</f>
        <v>0</v>
      </c>
      <c r="S334" s="239">
        <v>0</v>
      </c>
      <c r="T334" s="240">
        <f>S334*H334</f>
        <v>0</v>
      </c>
      <c r="AR334" s="241" t="s">
        <v>134</v>
      </c>
      <c r="AT334" s="241" t="s">
        <v>129</v>
      </c>
      <c r="AU334" s="241" t="s">
        <v>85</v>
      </c>
      <c r="AY334" s="16" t="s">
        <v>127</v>
      </c>
      <c r="BE334" s="242">
        <f>IF(N334="základní",J334,0)</f>
        <v>0</v>
      </c>
      <c r="BF334" s="242">
        <f>IF(N334="snížená",J334,0)</f>
        <v>0</v>
      </c>
      <c r="BG334" s="242">
        <f>IF(N334="zákl. přenesená",J334,0)</f>
        <v>0</v>
      </c>
      <c r="BH334" s="242">
        <f>IF(N334="sníž. přenesená",J334,0)</f>
        <v>0</v>
      </c>
      <c r="BI334" s="242">
        <f>IF(N334="nulová",J334,0)</f>
        <v>0</v>
      </c>
      <c r="BJ334" s="16" t="s">
        <v>83</v>
      </c>
      <c r="BK334" s="242">
        <f>ROUND(I334*H334,2)</f>
        <v>0</v>
      </c>
      <c r="BL334" s="16" t="s">
        <v>134</v>
      </c>
      <c r="BM334" s="241" t="s">
        <v>513</v>
      </c>
    </row>
    <row r="335" s="12" customFormat="1">
      <c r="B335" s="243"/>
      <c r="C335" s="244"/>
      <c r="D335" s="245" t="s">
        <v>136</v>
      </c>
      <c r="E335" s="246" t="s">
        <v>1</v>
      </c>
      <c r="F335" s="247" t="s">
        <v>514</v>
      </c>
      <c r="G335" s="244"/>
      <c r="H335" s="246" t="s">
        <v>1</v>
      </c>
      <c r="I335" s="248"/>
      <c r="J335" s="244"/>
      <c r="K335" s="244"/>
      <c r="L335" s="249"/>
      <c r="M335" s="250"/>
      <c r="N335" s="251"/>
      <c r="O335" s="251"/>
      <c r="P335" s="251"/>
      <c r="Q335" s="251"/>
      <c r="R335" s="251"/>
      <c r="S335" s="251"/>
      <c r="T335" s="252"/>
      <c r="AT335" s="253" t="s">
        <v>136</v>
      </c>
      <c r="AU335" s="253" t="s">
        <v>85</v>
      </c>
      <c r="AV335" s="12" t="s">
        <v>83</v>
      </c>
      <c r="AW335" s="12" t="s">
        <v>32</v>
      </c>
      <c r="AX335" s="12" t="s">
        <v>76</v>
      </c>
      <c r="AY335" s="253" t="s">
        <v>127</v>
      </c>
    </row>
    <row r="336" s="13" customFormat="1">
      <c r="B336" s="254"/>
      <c r="C336" s="255"/>
      <c r="D336" s="245" t="s">
        <v>136</v>
      </c>
      <c r="E336" s="256" t="s">
        <v>1</v>
      </c>
      <c r="F336" s="257" t="s">
        <v>515</v>
      </c>
      <c r="G336" s="255"/>
      <c r="H336" s="258">
        <v>89.379999999999995</v>
      </c>
      <c r="I336" s="259"/>
      <c r="J336" s="255"/>
      <c r="K336" s="255"/>
      <c r="L336" s="260"/>
      <c r="M336" s="261"/>
      <c r="N336" s="262"/>
      <c r="O336" s="262"/>
      <c r="P336" s="262"/>
      <c r="Q336" s="262"/>
      <c r="R336" s="262"/>
      <c r="S336" s="262"/>
      <c r="T336" s="263"/>
      <c r="AT336" s="264" t="s">
        <v>136</v>
      </c>
      <c r="AU336" s="264" t="s">
        <v>85</v>
      </c>
      <c r="AV336" s="13" t="s">
        <v>85</v>
      </c>
      <c r="AW336" s="13" t="s">
        <v>32</v>
      </c>
      <c r="AX336" s="13" t="s">
        <v>76</v>
      </c>
      <c r="AY336" s="264" t="s">
        <v>127</v>
      </c>
    </row>
    <row r="337" s="14" customFormat="1">
      <c r="B337" s="265"/>
      <c r="C337" s="266"/>
      <c r="D337" s="245" t="s">
        <v>136</v>
      </c>
      <c r="E337" s="267" t="s">
        <v>1</v>
      </c>
      <c r="F337" s="268" t="s">
        <v>139</v>
      </c>
      <c r="G337" s="266"/>
      <c r="H337" s="269">
        <v>89.379999999999995</v>
      </c>
      <c r="I337" s="270"/>
      <c r="J337" s="266"/>
      <c r="K337" s="266"/>
      <c r="L337" s="271"/>
      <c r="M337" s="272"/>
      <c r="N337" s="273"/>
      <c r="O337" s="273"/>
      <c r="P337" s="273"/>
      <c r="Q337" s="273"/>
      <c r="R337" s="273"/>
      <c r="S337" s="273"/>
      <c r="T337" s="274"/>
      <c r="AT337" s="275" t="s">
        <v>136</v>
      </c>
      <c r="AU337" s="275" t="s">
        <v>85</v>
      </c>
      <c r="AV337" s="14" t="s">
        <v>134</v>
      </c>
      <c r="AW337" s="14" t="s">
        <v>32</v>
      </c>
      <c r="AX337" s="14" t="s">
        <v>83</v>
      </c>
      <c r="AY337" s="275" t="s">
        <v>127</v>
      </c>
    </row>
    <row r="338" s="1" customFormat="1" ht="24" customHeight="1">
      <c r="B338" s="37"/>
      <c r="C338" s="230" t="s">
        <v>516</v>
      </c>
      <c r="D338" s="230" t="s">
        <v>129</v>
      </c>
      <c r="E338" s="231" t="s">
        <v>236</v>
      </c>
      <c r="F338" s="232" t="s">
        <v>237</v>
      </c>
      <c r="G338" s="233" t="s">
        <v>228</v>
      </c>
      <c r="H338" s="234">
        <v>804.41999999999996</v>
      </c>
      <c r="I338" s="235"/>
      <c r="J338" s="236">
        <f>ROUND(I338*H338,2)</f>
        <v>0</v>
      </c>
      <c r="K338" s="232" t="s">
        <v>133</v>
      </c>
      <c r="L338" s="42"/>
      <c r="M338" s="237" t="s">
        <v>1</v>
      </c>
      <c r="N338" s="238" t="s">
        <v>41</v>
      </c>
      <c r="O338" s="85"/>
      <c r="P338" s="239">
        <f>O338*H338</f>
        <v>0</v>
      </c>
      <c r="Q338" s="239">
        <v>0</v>
      </c>
      <c r="R338" s="239">
        <f>Q338*H338</f>
        <v>0</v>
      </c>
      <c r="S338" s="239">
        <v>0</v>
      </c>
      <c r="T338" s="240">
        <f>S338*H338</f>
        <v>0</v>
      </c>
      <c r="AR338" s="241" t="s">
        <v>134</v>
      </c>
      <c r="AT338" s="241" t="s">
        <v>129</v>
      </c>
      <c r="AU338" s="241" t="s">
        <v>85</v>
      </c>
      <c r="AY338" s="16" t="s">
        <v>127</v>
      </c>
      <c r="BE338" s="242">
        <f>IF(N338="základní",J338,0)</f>
        <v>0</v>
      </c>
      <c r="BF338" s="242">
        <f>IF(N338="snížená",J338,0)</f>
        <v>0</v>
      </c>
      <c r="BG338" s="242">
        <f>IF(N338="zákl. přenesená",J338,0)</f>
        <v>0</v>
      </c>
      <c r="BH338" s="242">
        <f>IF(N338="sníž. přenesená",J338,0)</f>
        <v>0</v>
      </c>
      <c r="BI338" s="242">
        <f>IF(N338="nulová",J338,0)</f>
        <v>0</v>
      </c>
      <c r="BJ338" s="16" t="s">
        <v>83</v>
      </c>
      <c r="BK338" s="242">
        <f>ROUND(I338*H338,2)</f>
        <v>0</v>
      </c>
      <c r="BL338" s="16" t="s">
        <v>134</v>
      </c>
      <c r="BM338" s="241" t="s">
        <v>517</v>
      </c>
    </row>
    <row r="339" s="12" customFormat="1">
      <c r="B339" s="243"/>
      <c r="C339" s="244"/>
      <c r="D339" s="245" t="s">
        <v>136</v>
      </c>
      <c r="E339" s="246" t="s">
        <v>1</v>
      </c>
      <c r="F339" s="247" t="s">
        <v>518</v>
      </c>
      <c r="G339" s="244"/>
      <c r="H339" s="246" t="s">
        <v>1</v>
      </c>
      <c r="I339" s="248"/>
      <c r="J339" s="244"/>
      <c r="K339" s="244"/>
      <c r="L339" s="249"/>
      <c r="M339" s="250"/>
      <c r="N339" s="251"/>
      <c r="O339" s="251"/>
      <c r="P339" s="251"/>
      <c r="Q339" s="251"/>
      <c r="R339" s="251"/>
      <c r="S339" s="251"/>
      <c r="T339" s="252"/>
      <c r="AT339" s="253" t="s">
        <v>136</v>
      </c>
      <c r="AU339" s="253" t="s">
        <v>85</v>
      </c>
      <c r="AV339" s="12" t="s">
        <v>83</v>
      </c>
      <c r="AW339" s="12" t="s">
        <v>32</v>
      </c>
      <c r="AX339" s="12" t="s">
        <v>76</v>
      </c>
      <c r="AY339" s="253" t="s">
        <v>127</v>
      </c>
    </row>
    <row r="340" s="13" customFormat="1">
      <c r="B340" s="254"/>
      <c r="C340" s="255"/>
      <c r="D340" s="245" t="s">
        <v>136</v>
      </c>
      <c r="E340" s="256" t="s">
        <v>1</v>
      </c>
      <c r="F340" s="257" t="s">
        <v>519</v>
      </c>
      <c r="G340" s="255"/>
      <c r="H340" s="258">
        <v>804.41999999999996</v>
      </c>
      <c r="I340" s="259"/>
      <c r="J340" s="255"/>
      <c r="K340" s="255"/>
      <c r="L340" s="260"/>
      <c r="M340" s="261"/>
      <c r="N340" s="262"/>
      <c r="O340" s="262"/>
      <c r="P340" s="262"/>
      <c r="Q340" s="262"/>
      <c r="R340" s="262"/>
      <c r="S340" s="262"/>
      <c r="T340" s="263"/>
      <c r="AT340" s="264" t="s">
        <v>136</v>
      </c>
      <c r="AU340" s="264" t="s">
        <v>85</v>
      </c>
      <c r="AV340" s="13" t="s">
        <v>85</v>
      </c>
      <c r="AW340" s="13" t="s">
        <v>32</v>
      </c>
      <c r="AX340" s="13" t="s">
        <v>76</v>
      </c>
      <c r="AY340" s="264" t="s">
        <v>127</v>
      </c>
    </row>
    <row r="341" s="14" customFormat="1">
      <c r="B341" s="265"/>
      <c r="C341" s="266"/>
      <c r="D341" s="245" t="s">
        <v>136</v>
      </c>
      <c r="E341" s="267" t="s">
        <v>1</v>
      </c>
      <c r="F341" s="268" t="s">
        <v>139</v>
      </c>
      <c r="G341" s="266"/>
      <c r="H341" s="269">
        <v>804.41999999999996</v>
      </c>
      <c r="I341" s="270"/>
      <c r="J341" s="266"/>
      <c r="K341" s="266"/>
      <c r="L341" s="271"/>
      <c r="M341" s="272"/>
      <c r="N341" s="273"/>
      <c r="O341" s="273"/>
      <c r="P341" s="273"/>
      <c r="Q341" s="273"/>
      <c r="R341" s="273"/>
      <c r="S341" s="273"/>
      <c r="T341" s="274"/>
      <c r="AT341" s="275" t="s">
        <v>136</v>
      </c>
      <c r="AU341" s="275" t="s">
        <v>85</v>
      </c>
      <c r="AV341" s="14" t="s">
        <v>134</v>
      </c>
      <c r="AW341" s="14" t="s">
        <v>32</v>
      </c>
      <c r="AX341" s="14" t="s">
        <v>83</v>
      </c>
      <c r="AY341" s="275" t="s">
        <v>127</v>
      </c>
    </row>
    <row r="342" s="1" customFormat="1" ht="24" customHeight="1">
      <c r="B342" s="37"/>
      <c r="C342" s="230" t="s">
        <v>520</v>
      </c>
      <c r="D342" s="230" t="s">
        <v>129</v>
      </c>
      <c r="E342" s="231" t="s">
        <v>257</v>
      </c>
      <c r="F342" s="232" t="s">
        <v>258</v>
      </c>
      <c r="G342" s="233" t="s">
        <v>228</v>
      </c>
      <c r="H342" s="234">
        <v>89.379999999999995</v>
      </c>
      <c r="I342" s="235"/>
      <c r="J342" s="236">
        <f>ROUND(I342*H342,2)</f>
        <v>0</v>
      </c>
      <c r="K342" s="232" t="s">
        <v>133</v>
      </c>
      <c r="L342" s="42"/>
      <c r="M342" s="237" t="s">
        <v>1</v>
      </c>
      <c r="N342" s="238" t="s">
        <v>41</v>
      </c>
      <c r="O342" s="85"/>
      <c r="P342" s="239">
        <f>O342*H342</f>
        <v>0</v>
      </c>
      <c r="Q342" s="239">
        <v>0</v>
      </c>
      <c r="R342" s="239">
        <f>Q342*H342</f>
        <v>0</v>
      </c>
      <c r="S342" s="239">
        <v>0</v>
      </c>
      <c r="T342" s="240">
        <f>S342*H342</f>
        <v>0</v>
      </c>
      <c r="AR342" s="241" t="s">
        <v>134</v>
      </c>
      <c r="AT342" s="241" t="s">
        <v>129</v>
      </c>
      <c r="AU342" s="241" t="s">
        <v>85</v>
      </c>
      <c r="AY342" s="16" t="s">
        <v>127</v>
      </c>
      <c r="BE342" s="242">
        <f>IF(N342="základní",J342,0)</f>
        <v>0</v>
      </c>
      <c r="BF342" s="242">
        <f>IF(N342="snížená",J342,0)</f>
        <v>0</v>
      </c>
      <c r="BG342" s="242">
        <f>IF(N342="zákl. přenesená",J342,0)</f>
        <v>0</v>
      </c>
      <c r="BH342" s="242">
        <f>IF(N342="sníž. přenesená",J342,0)</f>
        <v>0</v>
      </c>
      <c r="BI342" s="242">
        <f>IF(N342="nulová",J342,0)</f>
        <v>0</v>
      </c>
      <c r="BJ342" s="16" t="s">
        <v>83</v>
      </c>
      <c r="BK342" s="242">
        <f>ROUND(I342*H342,2)</f>
        <v>0</v>
      </c>
      <c r="BL342" s="16" t="s">
        <v>134</v>
      </c>
      <c r="BM342" s="241" t="s">
        <v>521</v>
      </c>
    </row>
    <row r="343" s="12" customFormat="1">
      <c r="B343" s="243"/>
      <c r="C343" s="244"/>
      <c r="D343" s="245" t="s">
        <v>136</v>
      </c>
      <c r="E343" s="246" t="s">
        <v>1</v>
      </c>
      <c r="F343" s="247" t="s">
        <v>514</v>
      </c>
      <c r="G343" s="244"/>
      <c r="H343" s="246" t="s">
        <v>1</v>
      </c>
      <c r="I343" s="248"/>
      <c r="J343" s="244"/>
      <c r="K343" s="244"/>
      <c r="L343" s="249"/>
      <c r="M343" s="250"/>
      <c r="N343" s="251"/>
      <c r="O343" s="251"/>
      <c r="P343" s="251"/>
      <c r="Q343" s="251"/>
      <c r="R343" s="251"/>
      <c r="S343" s="251"/>
      <c r="T343" s="252"/>
      <c r="AT343" s="253" t="s">
        <v>136</v>
      </c>
      <c r="AU343" s="253" t="s">
        <v>85</v>
      </c>
      <c r="AV343" s="12" t="s">
        <v>83</v>
      </c>
      <c r="AW343" s="12" t="s">
        <v>32</v>
      </c>
      <c r="AX343" s="12" t="s">
        <v>76</v>
      </c>
      <c r="AY343" s="253" t="s">
        <v>127</v>
      </c>
    </row>
    <row r="344" s="13" customFormat="1">
      <c r="B344" s="254"/>
      <c r="C344" s="255"/>
      <c r="D344" s="245" t="s">
        <v>136</v>
      </c>
      <c r="E344" s="256" t="s">
        <v>1</v>
      </c>
      <c r="F344" s="257" t="s">
        <v>515</v>
      </c>
      <c r="G344" s="255"/>
      <c r="H344" s="258">
        <v>89.379999999999995</v>
      </c>
      <c r="I344" s="259"/>
      <c r="J344" s="255"/>
      <c r="K344" s="255"/>
      <c r="L344" s="260"/>
      <c r="M344" s="261"/>
      <c r="N344" s="262"/>
      <c r="O344" s="262"/>
      <c r="P344" s="262"/>
      <c r="Q344" s="262"/>
      <c r="R344" s="262"/>
      <c r="S344" s="262"/>
      <c r="T344" s="263"/>
      <c r="AT344" s="264" t="s">
        <v>136</v>
      </c>
      <c r="AU344" s="264" t="s">
        <v>85</v>
      </c>
      <c r="AV344" s="13" t="s">
        <v>85</v>
      </c>
      <c r="AW344" s="13" t="s">
        <v>32</v>
      </c>
      <c r="AX344" s="13" t="s">
        <v>76</v>
      </c>
      <c r="AY344" s="264" t="s">
        <v>127</v>
      </c>
    </row>
    <row r="345" s="14" customFormat="1">
      <c r="B345" s="265"/>
      <c r="C345" s="266"/>
      <c r="D345" s="245" t="s">
        <v>136</v>
      </c>
      <c r="E345" s="267" t="s">
        <v>1</v>
      </c>
      <c r="F345" s="268" t="s">
        <v>139</v>
      </c>
      <c r="G345" s="266"/>
      <c r="H345" s="269">
        <v>89.379999999999995</v>
      </c>
      <c r="I345" s="270"/>
      <c r="J345" s="266"/>
      <c r="K345" s="266"/>
      <c r="L345" s="271"/>
      <c r="M345" s="272"/>
      <c r="N345" s="273"/>
      <c r="O345" s="273"/>
      <c r="P345" s="273"/>
      <c r="Q345" s="273"/>
      <c r="R345" s="273"/>
      <c r="S345" s="273"/>
      <c r="T345" s="274"/>
      <c r="AT345" s="275" t="s">
        <v>136</v>
      </c>
      <c r="AU345" s="275" t="s">
        <v>85</v>
      </c>
      <c r="AV345" s="14" t="s">
        <v>134</v>
      </c>
      <c r="AW345" s="14" t="s">
        <v>32</v>
      </c>
      <c r="AX345" s="14" t="s">
        <v>83</v>
      </c>
      <c r="AY345" s="275" t="s">
        <v>127</v>
      </c>
    </row>
    <row r="346" s="1" customFormat="1" ht="24" customHeight="1">
      <c r="B346" s="37"/>
      <c r="C346" s="230" t="s">
        <v>522</v>
      </c>
      <c r="D346" s="230" t="s">
        <v>129</v>
      </c>
      <c r="E346" s="231" t="s">
        <v>267</v>
      </c>
      <c r="F346" s="232" t="s">
        <v>268</v>
      </c>
      <c r="G346" s="233" t="s">
        <v>228</v>
      </c>
      <c r="H346" s="234">
        <v>53.299999999999997</v>
      </c>
      <c r="I346" s="235"/>
      <c r="J346" s="236">
        <f>ROUND(I346*H346,2)</f>
        <v>0</v>
      </c>
      <c r="K346" s="232" t="s">
        <v>133</v>
      </c>
      <c r="L346" s="42"/>
      <c r="M346" s="237" t="s">
        <v>1</v>
      </c>
      <c r="N346" s="238" t="s">
        <v>41</v>
      </c>
      <c r="O346" s="85"/>
      <c r="P346" s="239">
        <f>O346*H346</f>
        <v>0</v>
      </c>
      <c r="Q346" s="239">
        <v>0</v>
      </c>
      <c r="R346" s="239">
        <f>Q346*H346</f>
        <v>0</v>
      </c>
      <c r="S346" s="239">
        <v>0</v>
      </c>
      <c r="T346" s="240">
        <f>S346*H346</f>
        <v>0</v>
      </c>
      <c r="AR346" s="241" t="s">
        <v>134</v>
      </c>
      <c r="AT346" s="241" t="s">
        <v>129</v>
      </c>
      <c r="AU346" s="241" t="s">
        <v>85</v>
      </c>
      <c r="AY346" s="16" t="s">
        <v>127</v>
      </c>
      <c r="BE346" s="242">
        <f>IF(N346="základní",J346,0)</f>
        <v>0</v>
      </c>
      <c r="BF346" s="242">
        <f>IF(N346="snížená",J346,0)</f>
        <v>0</v>
      </c>
      <c r="BG346" s="242">
        <f>IF(N346="zákl. přenesená",J346,0)</f>
        <v>0</v>
      </c>
      <c r="BH346" s="242">
        <f>IF(N346="sníž. přenesená",J346,0)</f>
        <v>0</v>
      </c>
      <c r="BI346" s="242">
        <f>IF(N346="nulová",J346,0)</f>
        <v>0</v>
      </c>
      <c r="BJ346" s="16" t="s">
        <v>83</v>
      </c>
      <c r="BK346" s="242">
        <f>ROUND(I346*H346,2)</f>
        <v>0</v>
      </c>
      <c r="BL346" s="16" t="s">
        <v>134</v>
      </c>
      <c r="BM346" s="241" t="s">
        <v>523</v>
      </c>
    </row>
    <row r="347" s="12" customFormat="1">
      <c r="B347" s="243"/>
      <c r="C347" s="244"/>
      <c r="D347" s="245" t="s">
        <v>136</v>
      </c>
      <c r="E347" s="246" t="s">
        <v>1</v>
      </c>
      <c r="F347" s="247" t="s">
        <v>234</v>
      </c>
      <c r="G347" s="244"/>
      <c r="H347" s="246" t="s">
        <v>1</v>
      </c>
      <c r="I347" s="248"/>
      <c r="J347" s="244"/>
      <c r="K347" s="244"/>
      <c r="L347" s="249"/>
      <c r="M347" s="250"/>
      <c r="N347" s="251"/>
      <c r="O347" s="251"/>
      <c r="P347" s="251"/>
      <c r="Q347" s="251"/>
      <c r="R347" s="251"/>
      <c r="S347" s="251"/>
      <c r="T347" s="252"/>
      <c r="AT347" s="253" t="s">
        <v>136</v>
      </c>
      <c r="AU347" s="253" t="s">
        <v>85</v>
      </c>
      <c r="AV347" s="12" t="s">
        <v>83</v>
      </c>
      <c r="AW347" s="12" t="s">
        <v>32</v>
      </c>
      <c r="AX347" s="12" t="s">
        <v>76</v>
      </c>
      <c r="AY347" s="253" t="s">
        <v>127</v>
      </c>
    </row>
    <row r="348" s="13" customFormat="1">
      <c r="B348" s="254"/>
      <c r="C348" s="255"/>
      <c r="D348" s="245" t="s">
        <v>136</v>
      </c>
      <c r="E348" s="256" t="s">
        <v>1</v>
      </c>
      <c r="F348" s="257" t="s">
        <v>524</v>
      </c>
      <c r="G348" s="255"/>
      <c r="H348" s="258">
        <v>53.299999999999997</v>
      </c>
      <c r="I348" s="259"/>
      <c r="J348" s="255"/>
      <c r="K348" s="255"/>
      <c r="L348" s="260"/>
      <c r="M348" s="261"/>
      <c r="N348" s="262"/>
      <c r="O348" s="262"/>
      <c r="P348" s="262"/>
      <c r="Q348" s="262"/>
      <c r="R348" s="262"/>
      <c r="S348" s="262"/>
      <c r="T348" s="263"/>
      <c r="AT348" s="264" t="s">
        <v>136</v>
      </c>
      <c r="AU348" s="264" t="s">
        <v>85</v>
      </c>
      <c r="AV348" s="13" t="s">
        <v>85</v>
      </c>
      <c r="AW348" s="13" t="s">
        <v>32</v>
      </c>
      <c r="AX348" s="13" t="s">
        <v>76</v>
      </c>
      <c r="AY348" s="264" t="s">
        <v>127</v>
      </c>
    </row>
    <row r="349" s="14" customFormat="1">
      <c r="B349" s="265"/>
      <c r="C349" s="266"/>
      <c r="D349" s="245" t="s">
        <v>136</v>
      </c>
      <c r="E349" s="267" t="s">
        <v>1</v>
      </c>
      <c r="F349" s="268" t="s">
        <v>139</v>
      </c>
      <c r="G349" s="266"/>
      <c r="H349" s="269">
        <v>53.299999999999997</v>
      </c>
      <c r="I349" s="270"/>
      <c r="J349" s="266"/>
      <c r="K349" s="266"/>
      <c r="L349" s="271"/>
      <c r="M349" s="272"/>
      <c r="N349" s="273"/>
      <c r="O349" s="273"/>
      <c r="P349" s="273"/>
      <c r="Q349" s="273"/>
      <c r="R349" s="273"/>
      <c r="S349" s="273"/>
      <c r="T349" s="274"/>
      <c r="AT349" s="275" t="s">
        <v>136</v>
      </c>
      <c r="AU349" s="275" t="s">
        <v>85</v>
      </c>
      <c r="AV349" s="14" t="s">
        <v>134</v>
      </c>
      <c r="AW349" s="14" t="s">
        <v>32</v>
      </c>
      <c r="AX349" s="14" t="s">
        <v>83</v>
      </c>
      <c r="AY349" s="275" t="s">
        <v>127</v>
      </c>
    </row>
    <row r="350" s="1" customFormat="1" ht="24" customHeight="1">
      <c r="B350" s="37"/>
      <c r="C350" s="230" t="s">
        <v>525</v>
      </c>
      <c r="D350" s="230" t="s">
        <v>129</v>
      </c>
      <c r="E350" s="231" t="s">
        <v>276</v>
      </c>
      <c r="F350" s="232" t="s">
        <v>277</v>
      </c>
      <c r="G350" s="233" t="s">
        <v>228</v>
      </c>
      <c r="H350" s="234">
        <v>36.079999999999998</v>
      </c>
      <c r="I350" s="235"/>
      <c r="J350" s="236">
        <f>ROUND(I350*H350,2)</f>
        <v>0</v>
      </c>
      <c r="K350" s="232" t="s">
        <v>133</v>
      </c>
      <c r="L350" s="42"/>
      <c r="M350" s="237" t="s">
        <v>1</v>
      </c>
      <c r="N350" s="238" t="s">
        <v>41</v>
      </c>
      <c r="O350" s="85"/>
      <c r="P350" s="239">
        <f>O350*H350</f>
        <v>0</v>
      </c>
      <c r="Q350" s="239">
        <v>0</v>
      </c>
      <c r="R350" s="239">
        <f>Q350*H350</f>
        <v>0</v>
      </c>
      <c r="S350" s="239">
        <v>0</v>
      </c>
      <c r="T350" s="240">
        <f>S350*H350</f>
        <v>0</v>
      </c>
      <c r="AR350" s="241" t="s">
        <v>134</v>
      </c>
      <c r="AT350" s="241" t="s">
        <v>129</v>
      </c>
      <c r="AU350" s="241" t="s">
        <v>85</v>
      </c>
      <c r="AY350" s="16" t="s">
        <v>127</v>
      </c>
      <c r="BE350" s="242">
        <f>IF(N350="základní",J350,0)</f>
        <v>0</v>
      </c>
      <c r="BF350" s="242">
        <f>IF(N350="snížená",J350,0)</f>
        <v>0</v>
      </c>
      <c r="BG350" s="242">
        <f>IF(N350="zákl. přenesená",J350,0)</f>
        <v>0</v>
      </c>
      <c r="BH350" s="242">
        <f>IF(N350="sníž. přenesená",J350,0)</f>
        <v>0</v>
      </c>
      <c r="BI350" s="242">
        <f>IF(N350="nulová",J350,0)</f>
        <v>0</v>
      </c>
      <c r="BJ350" s="16" t="s">
        <v>83</v>
      </c>
      <c r="BK350" s="242">
        <f>ROUND(I350*H350,2)</f>
        <v>0</v>
      </c>
      <c r="BL350" s="16" t="s">
        <v>134</v>
      </c>
      <c r="BM350" s="241" t="s">
        <v>526</v>
      </c>
    </row>
    <row r="351" s="12" customFormat="1">
      <c r="B351" s="243"/>
      <c r="C351" s="244"/>
      <c r="D351" s="245" t="s">
        <v>136</v>
      </c>
      <c r="E351" s="246" t="s">
        <v>1</v>
      </c>
      <c r="F351" s="247" t="s">
        <v>230</v>
      </c>
      <c r="G351" s="244"/>
      <c r="H351" s="246" t="s">
        <v>1</v>
      </c>
      <c r="I351" s="248"/>
      <c r="J351" s="244"/>
      <c r="K351" s="244"/>
      <c r="L351" s="249"/>
      <c r="M351" s="250"/>
      <c r="N351" s="251"/>
      <c r="O351" s="251"/>
      <c r="P351" s="251"/>
      <c r="Q351" s="251"/>
      <c r="R351" s="251"/>
      <c r="S351" s="251"/>
      <c r="T351" s="252"/>
      <c r="AT351" s="253" t="s">
        <v>136</v>
      </c>
      <c r="AU351" s="253" t="s">
        <v>85</v>
      </c>
      <c r="AV351" s="12" t="s">
        <v>83</v>
      </c>
      <c r="AW351" s="12" t="s">
        <v>32</v>
      </c>
      <c r="AX351" s="12" t="s">
        <v>76</v>
      </c>
      <c r="AY351" s="253" t="s">
        <v>127</v>
      </c>
    </row>
    <row r="352" s="13" customFormat="1">
      <c r="B352" s="254"/>
      <c r="C352" s="255"/>
      <c r="D352" s="245" t="s">
        <v>136</v>
      </c>
      <c r="E352" s="256" t="s">
        <v>1</v>
      </c>
      <c r="F352" s="257" t="s">
        <v>527</v>
      </c>
      <c r="G352" s="255"/>
      <c r="H352" s="258">
        <v>36.079999999999998</v>
      </c>
      <c r="I352" s="259"/>
      <c r="J352" s="255"/>
      <c r="K352" s="255"/>
      <c r="L352" s="260"/>
      <c r="M352" s="261"/>
      <c r="N352" s="262"/>
      <c r="O352" s="262"/>
      <c r="P352" s="262"/>
      <c r="Q352" s="262"/>
      <c r="R352" s="262"/>
      <c r="S352" s="262"/>
      <c r="T352" s="263"/>
      <c r="AT352" s="264" t="s">
        <v>136</v>
      </c>
      <c r="AU352" s="264" t="s">
        <v>85</v>
      </c>
      <c r="AV352" s="13" t="s">
        <v>85</v>
      </c>
      <c r="AW352" s="13" t="s">
        <v>32</v>
      </c>
      <c r="AX352" s="13" t="s">
        <v>76</v>
      </c>
      <c r="AY352" s="264" t="s">
        <v>127</v>
      </c>
    </row>
    <row r="353" s="14" customFormat="1">
      <c r="B353" s="265"/>
      <c r="C353" s="266"/>
      <c r="D353" s="245" t="s">
        <v>136</v>
      </c>
      <c r="E353" s="267" t="s">
        <v>1</v>
      </c>
      <c r="F353" s="268" t="s">
        <v>139</v>
      </c>
      <c r="G353" s="266"/>
      <c r="H353" s="269">
        <v>36.079999999999998</v>
      </c>
      <c r="I353" s="270"/>
      <c r="J353" s="266"/>
      <c r="K353" s="266"/>
      <c r="L353" s="271"/>
      <c r="M353" s="272"/>
      <c r="N353" s="273"/>
      <c r="O353" s="273"/>
      <c r="P353" s="273"/>
      <c r="Q353" s="273"/>
      <c r="R353" s="273"/>
      <c r="S353" s="273"/>
      <c r="T353" s="274"/>
      <c r="AT353" s="275" t="s">
        <v>136</v>
      </c>
      <c r="AU353" s="275" t="s">
        <v>85</v>
      </c>
      <c r="AV353" s="14" t="s">
        <v>134</v>
      </c>
      <c r="AW353" s="14" t="s">
        <v>32</v>
      </c>
      <c r="AX353" s="14" t="s">
        <v>83</v>
      </c>
      <c r="AY353" s="275" t="s">
        <v>127</v>
      </c>
    </row>
    <row r="354" s="11" customFormat="1" ht="22.8" customHeight="1">
      <c r="B354" s="214"/>
      <c r="C354" s="215"/>
      <c r="D354" s="216" t="s">
        <v>75</v>
      </c>
      <c r="E354" s="228" t="s">
        <v>288</v>
      </c>
      <c r="F354" s="228" t="s">
        <v>289</v>
      </c>
      <c r="G354" s="215"/>
      <c r="H354" s="215"/>
      <c r="I354" s="218"/>
      <c r="J354" s="229">
        <f>BK354</f>
        <v>0</v>
      </c>
      <c r="K354" s="215"/>
      <c r="L354" s="220"/>
      <c r="M354" s="221"/>
      <c r="N354" s="222"/>
      <c r="O354" s="222"/>
      <c r="P354" s="223">
        <f>SUM(P355:P356)</f>
        <v>0</v>
      </c>
      <c r="Q354" s="222"/>
      <c r="R354" s="223">
        <f>SUM(R355:R356)</f>
        <v>0</v>
      </c>
      <c r="S354" s="222"/>
      <c r="T354" s="224">
        <f>SUM(T355:T356)</f>
        <v>0</v>
      </c>
      <c r="AR354" s="225" t="s">
        <v>83</v>
      </c>
      <c r="AT354" s="226" t="s">
        <v>75</v>
      </c>
      <c r="AU354" s="226" t="s">
        <v>83</v>
      </c>
      <c r="AY354" s="225" t="s">
        <v>127</v>
      </c>
      <c r="BK354" s="227">
        <f>SUM(BK355:BK356)</f>
        <v>0</v>
      </c>
    </row>
    <row r="355" s="1" customFormat="1" ht="24" customHeight="1">
      <c r="B355" s="37"/>
      <c r="C355" s="230" t="s">
        <v>528</v>
      </c>
      <c r="D355" s="230" t="s">
        <v>129</v>
      </c>
      <c r="E355" s="231" t="s">
        <v>291</v>
      </c>
      <c r="F355" s="232" t="s">
        <v>292</v>
      </c>
      <c r="G355" s="233" t="s">
        <v>228</v>
      </c>
      <c r="H355" s="234">
        <v>212.839</v>
      </c>
      <c r="I355" s="235"/>
      <c r="J355" s="236">
        <f>ROUND(I355*H355,2)</f>
        <v>0</v>
      </c>
      <c r="K355" s="232" t="s">
        <v>133</v>
      </c>
      <c r="L355" s="42"/>
      <c r="M355" s="237" t="s">
        <v>1</v>
      </c>
      <c r="N355" s="238" t="s">
        <v>41</v>
      </c>
      <c r="O355" s="85"/>
      <c r="P355" s="239">
        <f>O355*H355</f>
        <v>0</v>
      </c>
      <c r="Q355" s="239">
        <v>0</v>
      </c>
      <c r="R355" s="239">
        <f>Q355*H355</f>
        <v>0</v>
      </c>
      <c r="S355" s="239">
        <v>0</v>
      </c>
      <c r="T355" s="240">
        <f>S355*H355</f>
        <v>0</v>
      </c>
      <c r="AR355" s="241" t="s">
        <v>134</v>
      </c>
      <c r="AT355" s="241" t="s">
        <v>129</v>
      </c>
      <c r="AU355" s="241" t="s">
        <v>85</v>
      </c>
      <c r="AY355" s="16" t="s">
        <v>127</v>
      </c>
      <c r="BE355" s="242">
        <f>IF(N355="základní",J355,0)</f>
        <v>0</v>
      </c>
      <c r="BF355" s="242">
        <f>IF(N355="snížená",J355,0)</f>
        <v>0</v>
      </c>
      <c r="BG355" s="242">
        <f>IF(N355="zákl. přenesená",J355,0)</f>
        <v>0</v>
      </c>
      <c r="BH355" s="242">
        <f>IF(N355="sníž. přenesená",J355,0)</f>
        <v>0</v>
      </c>
      <c r="BI355" s="242">
        <f>IF(N355="nulová",J355,0)</f>
        <v>0</v>
      </c>
      <c r="BJ355" s="16" t="s">
        <v>83</v>
      </c>
      <c r="BK355" s="242">
        <f>ROUND(I355*H355,2)</f>
        <v>0</v>
      </c>
      <c r="BL355" s="16" t="s">
        <v>134</v>
      </c>
      <c r="BM355" s="241" t="s">
        <v>529</v>
      </c>
    </row>
    <row r="356" s="1" customFormat="1" ht="24" customHeight="1">
      <c r="B356" s="37"/>
      <c r="C356" s="230" t="s">
        <v>530</v>
      </c>
      <c r="D356" s="230" t="s">
        <v>129</v>
      </c>
      <c r="E356" s="231" t="s">
        <v>295</v>
      </c>
      <c r="F356" s="232" t="s">
        <v>296</v>
      </c>
      <c r="G356" s="233" t="s">
        <v>228</v>
      </c>
      <c r="H356" s="234">
        <v>212.839</v>
      </c>
      <c r="I356" s="235"/>
      <c r="J356" s="236">
        <f>ROUND(I356*H356,2)</f>
        <v>0</v>
      </c>
      <c r="K356" s="232" t="s">
        <v>133</v>
      </c>
      <c r="L356" s="42"/>
      <c r="M356" s="237" t="s">
        <v>1</v>
      </c>
      <c r="N356" s="238" t="s">
        <v>41</v>
      </c>
      <c r="O356" s="85"/>
      <c r="P356" s="239">
        <f>O356*H356</f>
        <v>0</v>
      </c>
      <c r="Q356" s="239">
        <v>0</v>
      </c>
      <c r="R356" s="239">
        <f>Q356*H356</f>
        <v>0</v>
      </c>
      <c r="S356" s="239">
        <v>0</v>
      </c>
      <c r="T356" s="240">
        <f>S356*H356</f>
        <v>0</v>
      </c>
      <c r="AR356" s="241" t="s">
        <v>134</v>
      </c>
      <c r="AT356" s="241" t="s">
        <v>129</v>
      </c>
      <c r="AU356" s="241" t="s">
        <v>85</v>
      </c>
      <c r="AY356" s="16" t="s">
        <v>127</v>
      </c>
      <c r="BE356" s="242">
        <f>IF(N356="základní",J356,0)</f>
        <v>0</v>
      </c>
      <c r="BF356" s="242">
        <f>IF(N356="snížená",J356,0)</f>
        <v>0</v>
      </c>
      <c r="BG356" s="242">
        <f>IF(N356="zákl. přenesená",J356,0)</f>
        <v>0</v>
      </c>
      <c r="BH356" s="242">
        <f>IF(N356="sníž. přenesená",J356,0)</f>
        <v>0</v>
      </c>
      <c r="BI356" s="242">
        <f>IF(N356="nulová",J356,0)</f>
        <v>0</v>
      </c>
      <c r="BJ356" s="16" t="s">
        <v>83</v>
      </c>
      <c r="BK356" s="242">
        <f>ROUND(I356*H356,2)</f>
        <v>0</v>
      </c>
      <c r="BL356" s="16" t="s">
        <v>134</v>
      </c>
      <c r="BM356" s="241" t="s">
        <v>531</v>
      </c>
    </row>
    <row r="357" s="11" customFormat="1" ht="25.92" customHeight="1">
      <c r="B357" s="214"/>
      <c r="C357" s="215"/>
      <c r="D357" s="216" t="s">
        <v>75</v>
      </c>
      <c r="E357" s="217" t="s">
        <v>532</v>
      </c>
      <c r="F357" s="217" t="s">
        <v>533</v>
      </c>
      <c r="G357" s="215"/>
      <c r="H357" s="215"/>
      <c r="I357" s="218"/>
      <c r="J357" s="219">
        <f>BK357</f>
        <v>0</v>
      </c>
      <c r="K357" s="215"/>
      <c r="L357" s="220"/>
      <c r="M357" s="221"/>
      <c r="N357" s="222"/>
      <c r="O357" s="222"/>
      <c r="P357" s="223">
        <f>P358</f>
        <v>0</v>
      </c>
      <c r="Q357" s="222"/>
      <c r="R357" s="223">
        <f>R358</f>
        <v>0.061880000000000004</v>
      </c>
      <c r="S357" s="222"/>
      <c r="T357" s="224">
        <f>T358</f>
        <v>0</v>
      </c>
      <c r="AR357" s="225" t="s">
        <v>85</v>
      </c>
      <c r="AT357" s="226" t="s">
        <v>75</v>
      </c>
      <c r="AU357" s="226" t="s">
        <v>76</v>
      </c>
      <c r="AY357" s="225" t="s">
        <v>127</v>
      </c>
      <c r="BK357" s="227">
        <f>BK358</f>
        <v>0</v>
      </c>
    </row>
    <row r="358" s="11" customFormat="1" ht="22.8" customHeight="1">
      <c r="B358" s="214"/>
      <c r="C358" s="215"/>
      <c r="D358" s="216" t="s">
        <v>75</v>
      </c>
      <c r="E358" s="228" t="s">
        <v>534</v>
      </c>
      <c r="F358" s="228" t="s">
        <v>535</v>
      </c>
      <c r="G358" s="215"/>
      <c r="H358" s="215"/>
      <c r="I358" s="218"/>
      <c r="J358" s="229">
        <f>BK358</f>
        <v>0</v>
      </c>
      <c r="K358" s="215"/>
      <c r="L358" s="220"/>
      <c r="M358" s="221"/>
      <c r="N358" s="222"/>
      <c r="O358" s="222"/>
      <c r="P358" s="223">
        <f>SUM(P359:P362)</f>
        <v>0</v>
      </c>
      <c r="Q358" s="222"/>
      <c r="R358" s="223">
        <f>SUM(R359:R362)</f>
        <v>0.061880000000000004</v>
      </c>
      <c r="S358" s="222"/>
      <c r="T358" s="224">
        <f>SUM(T359:T362)</f>
        <v>0</v>
      </c>
      <c r="AR358" s="225" t="s">
        <v>85</v>
      </c>
      <c r="AT358" s="226" t="s">
        <v>75</v>
      </c>
      <c r="AU358" s="226" t="s">
        <v>83</v>
      </c>
      <c r="AY358" s="225" t="s">
        <v>127</v>
      </c>
      <c r="BK358" s="227">
        <f>SUM(BK359:BK362)</f>
        <v>0</v>
      </c>
    </row>
    <row r="359" s="1" customFormat="1" ht="24" customHeight="1">
      <c r="B359" s="37"/>
      <c r="C359" s="230" t="s">
        <v>536</v>
      </c>
      <c r="D359" s="230" t="s">
        <v>129</v>
      </c>
      <c r="E359" s="231" t="s">
        <v>537</v>
      </c>
      <c r="F359" s="232" t="s">
        <v>538</v>
      </c>
      <c r="G359" s="233" t="s">
        <v>132</v>
      </c>
      <c r="H359" s="234">
        <v>91</v>
      </c>
      <c r="I359" s="235"/>
      <c r="J359" s="236">
        <f>ROUND(I359*H359,2)</f>
        <v>0</v>
      </c>
      <c r="K359" s="232" t="s">
        <v>133</v>
      </c>
      <c r="L359" s="42"/>
      <c r="M359" s="237" t="s">
        <v>1</v>
      </c>
      <c r="N359" s="238" t="s">
        <v>41</v>
      </c>
      <c r="O359" s="85"/>
      <c r="P359" s="239">
        <f>O359*H359</f>
        <v>0</v>
      </c>
      <c r="Q359" s="239">
        <v>0.00068000000000000005</v>
      </c>
      <c r="R359" s="239">
        <f>Q359*H359</f>
        <v>0.061880000000000004</v>
      </c>
      <c r="S359" s="239">
        <v>0</v>
      </c>
      <c r="T359" s="240">
        <f>S359*H359</f>
        <v>0</v>
      </c>
      <c r="AR359" s="241" t="s">
        <v>208</v>
      </c>
      <c r="AT359" s="241" t="s">
        <v>129</v>
      </c>
      <c r="AU359" s="241" t="s">
        <v>85</v>
      </c>
      <c r="AY359" s="16" t="s">
        <v>127</v>
      </c>
      <c r="BE359" s="242">
        <f>IF(N359="základní",J359,0)</f>
        <v>0</v>
      </c>
      <c r="BF359" s="242">
        <f>IF(N359="snížená",J359,0)</f>
        <v>0</v>
      </c>
      <c r="BG359" s="242">
        <f>IF(N359="zákl. přenesená",J359,0)</f>
        <v>0</v>
      </c>
      <c r="BH359" s="242">
        <f>IF(N359="sníž. přenesená",J359,0)</f>
        <v>0</v>
      </c>
      <c r="BI359" s="242">
        <f>IF(N359="nulová",J359,0)</f>
        <v>0</v>
      </c>
      <c r="BJ359" s="16" t="s">
        <v>83</v>
      </c>
      <c r="BK359" s="242">
        <f>ROUND(I359*H359,2)</f>
        <v>0</v>
      </c>
      <c r="BL359" s="16" t="s">
        <v>208</v>
      </c>
      <c r="BM359" s="241" t="s">
        <v>539</v>
      </c>
    </row>
    <row r="360" s="12" customFormat="1">
      <c r="B360" s="243"/>
      <c r="C360" s="244"/>
      <c r="D360" s="245" t="s">
        <v>136</v>
      </c>
      <c r="E360" s="246" t="s">
        <v>1</v>
      </c>
      <c r="F360" s="247" t="s">
        <v>540</v>
      </c>
      <c r="G360" s="244"/>
      <c r="H360" s="246" t="s">
        <v>1</v>
      </c>
      <c r="I360" s="248"/>
      <c r="J360" s="244"/>
      <c r="K360" s="244"/>
      <c r="L360" s="249"/>
      <c r="M360" s="250"/>
      <c r="N360" s="251"/>
      <c r="O360" s="251"/>
      <c r="P360" s="251"/>
      <c r="Q360" s="251"/>
      <c r="R360" s="251"/>
      <c r="S360" s="251"/>
      <c r="T360" s="252"/>
      <c r="AT360" s="253" t="s">
        <v>136</v>
      </c>
      <c r="AU360" s="253" t="s">
        <v>85</v>
      </c>
      <c r="AV360" s="12" t="s">
        <v>83</v>
      </c>
      <c r="AW360" s="12" t="s">
        <v>32</v>
      </c>
      <c r="AX360" s="12" t="s">
        <v>76</v>
      </c>
      <c r="AY360" s="253" t="s">
        <v>127</v>
      </c>
    </row>
    <row r="361" s="13" customFormat="1">
      <c r="B361" s="254"/>
      <c r="C361" s="255"/>
      <c r="D361" s="245" t="s">
        <v>136</v>
      </c>
      <c r="E361" s="256" t="s">
        <v>1</v>
      </c>
      <c r="F361" s="257" t="s">
        <v>541</v>
      </c>
      <c r="G361" s="255"/>
      <c r="H361" s="258">
        <v>91</v>
      </c>
      <c r="I361" s="259"/>
      <c r="J361" s="255"/>
      <c r="K361" s="255"/>
      <c r="L361" s="260"/>
      <c r="M361" s="261"/>
      <c r="N361" s="262"/>
      <c r="O361" s="262"/>
      <c r="P361" s="262"/>
      <c r="Q361" s="262"/>
      <c r="R361" s="262"/>
      <c r="S361" s="262"/>
      <c r="T361" s="263"/>
      <c r="AT361" s="264" t="s">
        <v>136</v>
      </c>
      <c r="AU361" s="264" t="s">
        <v>85</v>
      </c>
      <c r="AV361" s="13" t="s">
        <v>85</v>
      </c>
      <c r="AW361" s="13" t="s">
        <v>32</v>
      </c>
      <c r="AX361" s="13" t="s">
        <v>76</v>
      </c>
      <c r="AY361" s="264" t="s">
        <v>127</v>
      </c>
    </row>
    <row r="362" s="14" customFormat="1">
      <c r="B362" s="265"/>
      <c r="C362" s="266"/>
      <c r="D362" s="245" t="s">
        <v>136</v>
      </c>
      <c r="E362" s="267" t="s">
        <v>1</v>
      </c>
      <c r="F362" s="268" t="s">
        <v>139</v>
      </c>
      <c r="G362" s="266"/>
      <c r="H362" s="269">
        <v>91</v>
      </c>
      <c r="I362" s="270"/>
      <c r="J362" s="266"/>
      <c r="K362" s="266"/>
      <c r="L362" s="271"/>
      <c r="M362" s="291"/>
      <c r="N362" s="292"/>
      <c r="O362" s="292"/>
      <c r="P362" s="292"/>
      <c r="Q362" s="292"/>
      <c r="R362" s="292"/>
      <c r="S362" s="292"/>
      <c r="T362" s="293"/>
      <c r="AT362" s="275" t="s">
        <v>136</v>
      </c>
      <c r="AU362" s="275" t="s">
        <v>85</v>
      </c>
      <c r="AV362" s="14" t="s">
        <v>134</v>
      </c>
      <c r="AW362" s="14" t="s">
        <v>32</v>
      </c>
      <c r="AX362" s="14" t="s">
        <v>83</v>
      </c>
      <c r="AY362" s="275" t="s">
        <v>127</v>
      </c>
    </row>
    <row r="363" s="1" customFormat="1" ht="6.96" customHeight="1">
      <c r="B363" s="60"/>
      <c r="C363" s="61"/>
      <c r="D363" s="61"/>
      <c r="E363" s="61"/>
      <c r="F363" s="61"/>
      <c r="G363" s="61"/>
      <c r="H363" s="61"/>
      <c r="I363" s="181"/>
      <c r="J363" s="61"/>
      <c r="K363" s="61"/>
      <c r="L363" s="42"/>
    </row>
  </sheetData>
  <sheetProtection sheet="1" autoFilter="0" formatColumns="0" formatRows="0" objects="1" scenarios="1" spinCount="100000" saltValue="GoPzPYhZQxGQ5YCfLHKT79ci0GtW3mUVbr0LurOEHLSVNfGGEJlWzzCMvRkMerj7CwpV7UXzWb2edZJMRugnow==" hashValue="+B3voz2HUHtCf3lnUYUmqB13j6ujaEQJGqKZ3/CEUdEB1ITL3KeJR6S9uhKrjnFbQHlfv8l437KZPf1cYGynqA==" algorithmName="SHA-512" password="CC35"/>
  <autoFilter ref="C127:K36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6:H116"/>
    <mergeCell ref="E118:H118"/>
    <mergeCell ref="E120:H12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40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96</v>
      </c>
    </row>
    <row r="3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19"/>
      <c r="AT3" s="16" t="s">
        <v>85</v>
      </c>
    </row>
    <row r="4" ht="24.96" customHeight="1">
      <c r="B4" s="19"/>
      <c r="D4" s="144" t="s">
        <v>97</v>
      </c>
      <c r="L4" s="19"/>
      <c r="M4" s="145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46" t="s">
        <v>16</v>
      </c>
      <c r="L6" s="19"/>
    </row>
    <row r="7" ht="16.5" customHeight="1">
      <c r="B7" s="19"/>
      <c r="E7" s="147" t="str">
        <f>'Rekapitulace stavby'!K6</f>
        <v>Rychnov nad Kněžnou, Oprava chodníku v ulici Fáborského</v>
      </c>
      <c r="F7" s="146"/>
      <c r="G7" s="146"/>
      <c r="H7" s="146"/>
      <c r="L7" s="19"/>
    </row>
    <row r="8" s="1" customFormat="1" ht="12" customHeight="1">
      <c r="B8" s="42"/>
      <c r="D8" s="146" t="s">
        <v>98</v>
      </c>
      <c r="I8" s="148"/>
      <c r="L8" s="42"/>
    </row>
    <row r="9" s="1" customFormat="1" ht="36.96" customHeight="1">
      <c r="B9" s="42"/>
      <c r="E9" s="149" t="s">
        <v>542</v>
      </c>
      <c r="F9" s="1"/>
      <c r="G9" s="1"/>
      <c r="H9" s="1"/>
      <c r="I9" s="148"/>
      <c r="L9" s="42"/>
    </row>
    <row r="10" s="1" customFormat="1">
      <c r="B10" s="42"/>
      <c r="I10" s="148"/>
      <c r="L10" s="42"/>
    </row>
    <row r="11" s="1" customFormat="1" ht="12" customHeight="1">
      <c r="B11" s="42"/>
      <c r="D11" s="146" t="s">
        <v>18</v>
      </c>
      <c r="F11" s="135" t="s">
        <v>1</v>
      </c>
      <c r="I11" s="150" t="s">
        <v>19</v>
      </c>
      <c r="J11" s="135" t="s">
        <v>1</v>
      </c>
      <c r="L11" s="42"/>
    </row>
    <row r="12" s="1" customFormat="1" ht="12" customHeight="1">
      <c r="B12" s="42"/>
      <c r="D12" s="146" t="s">
        <v>20</v>
      </c>
      <c r="F12" s="135" t="s">
        <v>21</v>
      </c>
      <c r="I12" s="150" t="s">
        <v>22</v>
      </c>
      <c r="J12" s="151" t="str">
        <f>'Rekapitulace stavby'!AN8</f>
        <v>12. 2. 2019</v>
      </c>
      <c r="L12" s="42"/>
    </row>
    <row r="13" s="1" customFormat="1" ht="10.8" customHeight="1">
      <c r="B13" s="42"/>
      <c r="I13" s="148"/>
      <c r="L13" s="42"/>
    </row>
    <row r="14" s="1" customFormat="1" ht="12" customHeight="1">
      <c r="B14" s="42"/>
      <c r="D14" s="146" t="s">
        <v>24</v>
      </c>
      <c r="I14" s="150" t="s">
        <v>25</v>
      </c>
      <c r="J14" s="135" t="str">
        <f>IF('Rekapitulace stavby'!AN10="","",'Rekapitulace stavby'!AN10)</f>
        <v/>
      </c>
      <c r="L14" s="42"/>
    </row>
    <row r="15" s="1" customFormat="1" ht="18" customHeight="1">
      <c r="B15" s="42"/>
      <c r="E15" s="135" t="str">
        <f>IF('Rekapitulace stavby'!E11="","",'Rekapitulace stavby'!E11)</f>
        <v xml:space="preserve"> </v>
      </c>
      <c r="I15" s="150" t="s">
        <v>27</v>
      </c>
      <c r="J15" s="135" t="str">
        <f>IF('Rekapitulace stavby'!AN11="","",'Rekapitulace stavby'!AN11)</f>
        <v/>
      </c>
      <c r="L15" s="42"/>
    </row>
    <row r="16" s="1" customFormat="1" ht="6.96" customHeight="1">
      <c r="B16" s="42"/>
      <c r="I16" s="148"/>
      <c r="L16" s="42"/>
    </row>
    <row r="17" s="1" customFormat="1" ht="12" customHeight="1">
      <c r="B17" s="42"/>
      <c r="D17" s="146" t="s">
        <v>28</v>
      </c>
      <c r="I17" s="150" t="s">
        <v>25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35"/>
      <c r="G18" s="135"/>
      <c r="H18" s="135"/>
      <c r="I18" s="150" t="s">
        <v>27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48"/>
      <c r="L19" s="42"/>
    </row>
    <row r="20" s="1" customFormat="1" ht="12" customHeight="1">
      <c r="B20" s="42"/>
      <c r="D20" s="146" t="s">
        <v>30</v>
      </c>
      <c r="I20" s="150" t="s">
        <v>25</v>
      </c>
      <c r="J20" s="135" t="s">
        <v>1</v>
      </c>
      <c r="L20" s="42"/>
    </row>
    <row r="21" s="1" customFormat="1" ht="18" customHeight="1">
      <c r="B21" s="42"/>
      <c r="E21" s="135" t="s">
        <v>31</v>
      </c>
      <c r="I21" s="150" t="s">
        <v>27</v>
      </c>
      <c r="J21" s="135" t="s">
        <v>1</v>
      </c>
      <c r="L21" s="42"/>
    </row>
    <row r="22" s="1" customFormat="1" ht="6.96" customHeight="1">
      <c r="B22" s="42"/>
      <c r="I22" s="148"/>
      <c r="L22" s="42"/>
    </row>
    <row r="23" s="1" customFormat="1" ht="12" customHeight="1">
      <c r="B23" s="42"/>
      <c r="D23" s="146" t="s">
        <v>33</v>
      </c>
      <c r="I23" s="150" t="s">
        <v>25</v>
      </c>
      <c r="J23" s="135" t="s">
        <v>1</v>
      </c>
      <c r="L23" s="42"/>
    </row>
    <row r="24" s="1" customFormat="1" ht="18" customHeight="1">
      <c r="B24" s="42"/>
      <c r="E24" s="135" t="s">
        <v>34</v>
      </c>
      <c r="I24" s="150" t="s">
        <v>27</v>
      </c>
      <c r="J24" s="135" t="s">
        <v>1</v>
      </c>
      <c r="L24" s="42"/>
    </row>
    <row r="25" s="1" customFormat="1" ht="6.96" customHeight="1">
      <c r="B25" s="42"/>
      <c r="I25" s="148"/>
      <c r="L25" s="42"/>
    </row>
    <row r="26" s="1" customFormat="1" ht="12" customHeight="1">
      <c r="B26" s="42"/>
      <c r="D26" s="146" t="s">
        <v>35</v>
      </c>
      <c r="I26" s="148"/>
      <c r="L26" s="42"/>
    </row>
    <row r="27" s="7" customFormat="1" ht="16.5" customHeight="1">
      <c r="B27" s="152"/>
      <c r="E27" s="153" t="s">
        <v>1</v>
      </c>
      <c r="F27" s="153"/>
      <c r="G27" s="153"/>
      <c r="H27" s="153"/>
      <c r="I27" s="154"/>
      <c r="L27" s="152"/>
    </row>
    <row r="28" s="1" customFormat="1" ht="6.96" customHeight="1">
      <c r="B28" s="42"/>
      <c r="I28" s="148"/>
      <c r="L28" s="42"/>
    </row>
    <row r="29" s="1" customFormat="1" ht="6.96" customHeight="1">
      <c r="B29" s="42"/>
      <c r="D29" s="77"/>
      <c r="E29" s="77"/>
      <c r="F29" s="77"/>
      <c r="G29" s="77"/>
      <c r="H29" s="77"/>
      <c r="I29" s="155"/>
      <c r="J29" s="77"/>
      <c r="K29" s="77"/>
      <c r="L29" s="42"/>
    </row>
    <row r="30" s="1" customFormat="1" ht="25.44" customHeight="1">
      <c r="B30" s="42"/>
      <c r="D30" s="156" t="s">
        <v>36</v>
      </c>
      <c r="I30" s="148"/>
      <c r="J30" s="157">
        <f>ROUND(J122, 2)</f>
        <v>0</v>
      </c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55"/>
      <c r="J31" s="77"/>
      <c r="K31" s="77"/>
      <c r="L31" s="42"/>
    </row>
    <row r="32" s="1" customFormat="1" ht="14.4" customHeight="1">
      <c r="B32" s="42"/>
      <c r="F32" s="158" t="s">
        <v>38</v>
      </c>
      <c r="I32" s="159" t="s">
        <v>37</v>
      </c>
      <c r="J32" s="158" t="s">
        <v>39</v>
      </c>
      <c r="L32" s="42"/>
    </row>
    <row r="33" s="1" customFormat="1" ht="14.4" customHeight="1">
      <c r="B33" s="42"/>
      <c r="D33" s="160" t="s">
        <v>40</v>
      </c>
      <c r="E33" s="146" t="s">
        <v>41</v>
      </c>
      <c r="F33" s="161">
        <f>ROUND((SUM(BE122:BE148)),  2)</f>
        <v>0</v>
      </c>
      <c r="I33" s="162">
        <v>0.20999999999999999</v>
      </c>
      <c r="J33" s="161">
        <f>ROUND(((SUM(BE122:BE148))*I33),  2)</f>
        <v>0</v>
      </c>
      <c r="L33" s="42"/>
    </row>
    <row r="34" s="1" customFormat="1" ht="14.4" customHeight="1">
      <c r="B34" s="42"/>
      <c r="E34" s="146" t="s">
        <v>42</v>
      </c>
      <c r="F34" s="161">
        <f>ROUND((SUM(BF122:BF148)),  2)</f>
        <v>0</v>
      </c>
      <c r="I34" s="162">
        <v>0.14999999999999999</v>
      </c>
      <c r="J34" s="161">
        <f>ROUND(((SUM(BF122:BF148))*I34),  2)</f>
        <v>0</v>
      </c>
      <c r="L34" s="42"/>
    </row>
    <row r="35" hidden="1" s="1" customFormat="1" ht="14.4" customHeight="1">
      <c r="B35" s="42"/>
      <c r="E35" s="146" t="s">
        <v>43</v>
      </c>
      <c r="F35" s="161">
        <f>ROUND((SUM(BG122:BG148)),  2)</f>
        <v>0</v>
      </c>
      <c r="I35" s="162">
        <v>0.20999999999999999</v>
      </c>
      <c r="J35" s="161">
        <f>0</f>
        <v>0</v>
      </c>
      <c r="L35" s="42"/>
    </row>
    <row r="36" hidden="1" s="1" customFormat="1" ht="14.4" customHeight="1">
      <c r="B36" s="42"/>
      <c r="E36" s="146" t="s">
        <v>44</v>
      </c>
      <c r="F36" s="161">
        <f>ROUND((SUM(BH122:BH148)),  2)</f>
        <v>0</v>
      </c>
      <c r="I36" s="162">
        <v>0.14999999999999999</v>
      </c>
      <c r="J36" s="161">
        <f>0</f>
        <v>0</v>
      </c>
      <c r="L36" s="42"/>
    </row>
    <row r="37" hidden="1" s="1" customFormat="1" ht="14.4" customHeight="1">
      <c r="B37" s="42"/>
      <c r="E37" s="146" t="s">
        <v>45</v>
      </c>
      <c r="F37" s="161">
        <f>ROUND((SUM(BI122:BI148)),  2)</f>
        <v>0</v>
      </c>
      <c r="I37" s="162">
        <v>0</v>
      </c>
      <c r="J37" s="161">
        <f>0</f>
        <v>0</v>
      </c>
      <c r="L37" s="42"/>
    </row>
    <row r="38" s="1" customFormat="1" ht="6.96" customHeight="1">
      <c r="B38" s="42"/>
      <c r="I38" s="148"/>
      <c r="L38" s="42"/>
    </row>
    <row r="39" s="1" customFormat="1" ht="25.44" customHeight="1">
      <c r="B39" s="42"/>
      <c r="C39" s="163"/>
      <c r="D39" s="164" t="s">
        <v>46</v>
      </c>
      <c r="E39" s="165"/>
      <c r="F39" s="165"/>
      <c r="G39" s="166" t="s">
        <v>47</v>
      </c>
      <c r="H39" s="167" t="s">
        <v>48</v>
      </c>
      <c r="I39" s="168"/>
      <c r="J39" s="169">
        <f>SUM(J30:J37)</f>
        <v>0</v>
      </c>
      <c r="K39" s="170"/>
      <c r="L39" s="42"/>
    </row>
    <row r="40" s="1" customFormat="1" ht="14.4" customHeight="1">
      <c r="B40" s="42"/>
      <c r="I40" s="148"/>
      <c r="L40" s="42"/>
    </row>
    <row r="41" ht="14.4" customHeight="1">
      <c r="B41" s="19"/>
      <c r="L41" s="19"/>
    </row>
    <row r="42" ht="14.4" customHeight="1">
      <c r="B42" s="19"/>
      <c r="L42" s="19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42"/>
      <c r="D50" s="171" t="s">
        <v>49</v>
      </c>
      <c r="E50" s="172"/>
      <c r="F50" s="172"/>
      <c r="G50" s="171" t="s">
        <v>50</v>
      </c>
      <c r="H50" s="172"/>
      <c r="I50" s="173"/>
      <c r="J50" s="172"/>
      <c r="K50" s="172"/>
      <c r="L50" s="4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42"/>
      <c r="D61" s="174" t="s">
        <v>51</v>
      </c>
      <c r="E61" s="175"/>
      <c r="F61" s="176" t="s">
        <v>52</v>
      </c>
      <c r="G61" s="174" t="s">
        <v>51</v>
      </c>
      <c r="H61" s="175"/>
      <c r="I61" s="177"/>
      <c r="J61" s="178" t="s">
        <v>52</v>
      </c>
      <c r="K61" s="175"/>
      <c r="L61" s="42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42"/>
      <c r="D65" s="171" t="s">
        <v>53</v>
      </c>
      <c r="E65" s="172"/>
      <c r="F65" s="172"/>
      <c r="G65" s="171" t="s">
        <v>54</v>
      </c>
      <c r="H65" s="172"/>
      <c r="I65" s="173"/>
      <c r="J65" s="172"/>
      <c r="K65" s="172"/>
      <c r="L65" s="42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42"/>
      <c r="D76" s="174" t="s">
        <v>51</v>
      </c>
      <c r="E76" s="175"/>
      <c r="F76" s="176" t="s">
        <v>52</v>
      </c>
      <c r="G76" s="174" t="s">
        <v>51</v>
      </c>
      <c r="H76" s="175"/>
      <c r="I76" s="177"/>
      <c r="J76" s="178" t="s">
        <v>52</v>
      </c>
      <c r="K76" s="175"/>
      <c r="L76" s="42"/>
    </row>
    <row r="77" s="1" customFormat="1" ht="14.4" customHeight="1">
      <c r="B77" s="179"/>
      <c r="C77" s="180"/>
      <c r="D77" s="180"/>
      <c r="E77" s="180"/>
      <c r="F77" s="180"/>
      <c r="G77" s="180"/>
      <c r="H77" s="180"/>
      <c r="I77" s="181"/>
      <c r="J77" s="180"/>
      <c r="K77" s="180"/>
      <c r="L77" s="42"/>
    </row>
    <row r="81" s="1" customFormat="1" ht="6.96" customHeight="1">
      <c r="B81" s="182"/>
      <c r="C81" s="183"/>
      <c r="D81" s="183"/>
      <c r="E81" s="183"/>
      <c r="F81" s="183"/>
      <c r="G81" s="183"/>
      <c r="H81" s="183"/>
      <c r="I81" s="184"/>
      <c r="J81" s="183"/>
      <c r="K81" s="183"/>
      <c r="L81" s="42"/>
    </row>
    <row r="82" s="1" customFormat="1" ht="24.96" customHeight="1">
      <c r="B82" s="37"/>
      <c r="C82" s="22" t="s">
        <v>102</v>
      </c>
      <c r="D82" s="38"/>
      <c r="E82" s="38"/>
      <c r="F82" s="38"/>
      <c r="G82" s="38"/>
      <c r="H82" s="38"/>
      <c r="I82" s="14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48"/>
      <c r="J83" s="38"/>
      <c r="K83" s="38"/>
      <c r="L83" s="42"/>
    </row>
    <row r="84" s="1" customFormat="1" ht="12" customHeight="1">
      <c r="B84" s="37"/>
      <c r="C84" s="31" t="s">
        <v>16</v>
      </c>
      <c r="D84" s="38"/>
      <c r="E84" s="38"/>
      <c r="F84" s="38"/>
      <c r="G84" s="38"/>
      <c r="H84" s="38"/>
      <c r="I84" s="148"/>
      <c r="J84" s="38"/>
      <c r="K84" s="38"/>
      <c r="L84" s="42"/>
    </row>
    <row r="85" s="1" customFormat="1" ht="16.5" customHeight="1">
      <c r="B85" s="37"/>
      <c r="C85" s="38"/>
      <c r="D85" s="38"/>
      <c r="E85" s="185" t="str">
        <f>E7</f>
        <v>Rychnov nad Kněžnou, Oprava chodníku v ulici Fáborského</v>
      </c>
      <c r="F85" s="31"/>
      <c r="G85" s="31"/>
      <c r="H85" s="31"/>
      <c r="I85" s="148"/>
      <c r="J85" s="38"/>
      <c r="K85" s="38"/>
      <c r="L85" s="42"/>
    </row>
    <row r="86" s="1" customFormat="1" ht="12" customHeight="1">
      <c r="B86" s="37"/>
      <c r="C86" s="31" t="s">
        <v>98</v>
      </c>
      <c r="D86" s="38"/>
      <c r="E86" s="38"/>
      <c r="F86" s="38"/>
      <c r="G86" s="38"/>
      <c r="H86" s="38"/>
      <c r="I86" s="148"/>
      <c r="J86" s="38"/>
      <c r="K86" s="38"/>
      <c r="L86" s="42"/>
    </row>
    <row r="87" s="1" customFormat="1" ht="16.5" customHeight="1">
      <c r="B87" s="37"/>
      <c r="C87" s="38"/>
      <c r="D87" s="38"/>
      <c r="E87" s="70" t="str">
        <f>E9</f>
        <v>B - Vedlejší a ostatní náklady</v>
      </c>
      <c r="F87" s="38"/>
      <c r="G87" s="38"/>
      <c r="H87" s="38"/>
      <c r="I87" s="148"/>
      <c r="J87" s="38"/>
      <c r="K87" s="38"/>
      <c r="L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148"/>
      <c r="J88" s="38"/>
      <c r="K88" s="38"/>
      <c r="L88" s="42"/>
    </row>
    <row r="89" s="1" customFormat="1" ht="12" customHeight="1">
      <c r="B89" s="37"/>
      <c r="C89" s="31" t="s">
        <v>20</v>
      </c>
      <c r="D89" s="38"/>
      <c r="E89" s="38"/>
      <c r="F89" s="26" t="str">
        <f>F12</f>
        <v>Rychnov nad Kněžnou</v>
      </c>
      <c r="G89" s="38"/>
      <c r="H89" s="38"/>
      <c r="I89" s="150" t="s">
        <v>22</v>
      </c>
      <c r="J89" s="73" t="str">
        <f>IF(J12="","",J12)</f>
        <v>12. 2. 2019</v>
      </c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48"/>
      <c r="J90" s="38"/>
      <c r="K90" s="38"/>
      <c r="L90" s="42"/>
    </row>
    <row r="91" s="1" customFormat="1" ht="27.9" customHeight="1">
      <c r="B91" s="37"/>
      <c r="C91" s="31" t="s">
        <v>24</v>
      </c>
      <c r="D91" s="38"/>
      <c r="E91" s="38"/>
      <c r="F91" s="26" t="str">
        <f>E15</f>
        <v xml:space="preserve"> </v>
      </c>
      <c r="G91" s="38"/>
      <c r="H91" s="38"/>
      <c r="I91" s="150" t="s">
        <v>30</v>
      </c>
      <c r="J91" s="35" t="str">
        <f>E21</f>
        <v>VIAPROJEKT s.r.o. HK</v>
      </c>
      <c r="K91" s="38"/>
      <c r="L91" s="42"/>
    </row>
    <row r="92" s="1" customFormat="1" ht="15.15" customHeight="1">
      <c r="B92" s="37"/>
      <c r="C92" s="31" t="s">
        <v>28</v>
      </c>
      <c r="D92" s="38"/>
      <c r="E92" s="38"/>
      <c r="F92" s="26" t="str">
        <f>IF(E18="","",E18)</f>
        <v>Vyplň údaj</v>
      </c>
      <c r="G92" s="38"/>
      <c r="H92" s="38"/>
      <c r="I92" s="150" t="s">
        <v>33</v>
      </c>
      <c r="J92" s="35" t="str">
        <f>E24</f>
        <v>B.Burešová</v>
      </c>
      <c r="K92" s="38"/>
      <c r="L92" s="42"/>
    </row>
    <row r="93" s="1" customFormat="1" ht="10.32" customHeight="1">
      <c r="B93" s="37"/>
      <c r="C93" s="38"/>
      <c r="D93" s="38"/>
      <c r="E93" s="38"/>
      <c r="F93" s="38"/>
      <c r="G93" s="38"/>
      <c r="H93" s="38"/>
      <c r="I93" s="148"/>
      <c r="J93" s="38"/>
      <c r="K93" s="38"/>
      <c r="L93" s="42"/>
    </row>
    <row r="94" s="1" customFormat="1" ht="29.28" customHeight="1">
      <c r="B94" s="37"/>
      <c r="C94" s="186" t="s">
        <v>103</v>
      </c>
      <c r="D94" s="187"/>
      <c r="E94" s="187"/>
      <c r="F94" s="187"/>
      <c r="G94" s="187"/>
      <c r="H94" s="187"/>
      <c r="I94" s="188"/>
      <c r="J94" s="189" t="s">
        <v>104</v>
      </c>
      <c r="K94" s="187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48"/>
      <c r="J95" s="38"/>
      <c r="K95" s="38"/>
      <c r="L95" s="42"/>
    </row>
    <row r="96" s="1" customFormat="1" ht="22.8" customHeight="1">
      <c r="B96" s="37"/>
      <c r="C96" s="190" t="s">
        <v>105</v>
      </c>
      <c r="D96" s="38"/>
      <c r="E96" s="38"/>
      <c r="F96" s="38"/>
      <c r="G96" s="38"/>
      <c r="H96" s="38"/>
      <c r="I96" s="148"/>
      <c r="J96" s="104">
        <f>J122</f>
        <v>0</v>
      </c>
      <c r="K96" s="38"/>
      <c r="L96" s="42"/>
      <c r="AU96" s="16" t="s">
        <v>106</v>
      </c>
    </row>
    <row r="97" s="8" customFormat="1" ht="24.96" customHeight="1">
      <c r="B97" s="191"/>
      <c r="C97" s="192"/>
      <c r="D97" s="193" t="s">
        <v>543</v>
      </c>
      <c r="E97" s="194"/>
      <c r="F97" s="194"/>
      <c r="G97" s="194"/>
      <c r="H97" s="194"/>
      <c r="I97" s="195"/>
      <c r="J97" s="196">
        <f>J123</f>
        <v>0</v>
      </c>
      <c r="K97" s="192"/>
      <c r="L97" s="197"/>
    </row>
    <row r="98" s="9" customFormat="1" ht="19.92" customHeight="1">
      <c r="B98" s="198"/>
      <c r="C98" s="127"/>
      <c r="D98" s="199" t="s">
        <v>544</v>
      </c>
      <c r="E98" s="200"/>
      <c r="F98" s="200"/>
      <c r="G98" s="200"/>
      <c r="H98" s="200"/>
      <c r="I98" s="201"/>
      <c r="J98" s="202">
        <f>J124</f>
        <v>0</v>
      </c>
      <c r="K98" s="127"/>
      <c r="L98" s="203"/>
    </row>
    <row r="99" s="9" customFormat="1" ht="19.92" customHeight="1">
      <c r="B99" s="198"/>
      <c r="C99" s="127"/>
      <c r="D99" s="199" t="s">
        <v>545</v>
      </c>
      <c r="E99" s="200"/>
      <c r="F99" s="200"/>
      <c r="G99" s="200"/>
      <c r="H99" s="200"/>
      <c r="I99" s="201"/>
      <c r="J99" s="202">
        <f>J128</f>
        <v>0</v>
      </c>
      <c r="K99" s="127"/>
      <c r="L99" s="203"/>
    </row>
    <row r="100" s="9" customFormat="1" ht="19.92" customHeight="1">
      <c r="B100" s="198"/>
      <c r="C100" s="127"/>
      <c r="D100" s="199" t="s">
        <v>546</v>
      </c>
      <c r="E100" s="200"/>
      <c r="F100" s="200"/>
      <c r="G100" s="200"/>
      <c r="H100" s="200"/>
      <c r="I100" s="201"/>
      <c r="J100" s="202">
        <f>J137</f>
        <v>0</v>
      </c>
      <c r="K100" s="127"/>
      <c r="L100" s="203"/>
    </row>
    <row r="101" s="9" customFormat="1" ht="19.92" customHeight="1">
      <c r="B101" s="198"/>
      <c r="C101" s="127"/>
      <c r="D101" s="199" t="s">
        <v>547</v>
      </c>
      <c r="E101" s="200"/>
      <c r="F101" s="200"/>
      <c r="G101" s="200"/>
      <c r="H101" s="200"/>
      <c r="I101" s="201"/>
      <c r="J101" s="202">
        <f>J142</f>
        <v>0</v>
      </c>
      <c r="K101" s="127"/>
      <c r="L101" s="203"/>
    </row>
    <row r="102" s="9" customFormat="1" ht="19.92" customHeight="1">
      <c r="B102" s="198"/>
      <c r="C102" s="127"/>
      <c r="D102" s="199" t="s">
        <v>548</v>
      </c>
      <c r="E102" s="200"/>
      <c r="F102" s="200"/>
      <c r="G102" s="200"/>
      <c r="H102" s="200"/>
      <c r="I102" s="201"/>
      <c r="J102" s="202">
        <f>J147</f>
        <v>0</v>
      </c>
      <c r="K102" s="127"/>
      <c r="L102" s="203"/>
    </row>
    <row r="103" s="1" customFormat="1" ht="21.84" customHeight="1">
      <c r="B103" s="37"/>
      <c r="C103" s="38"/>
      <c r="D103" s="38"/>
      <c r="E103" s="38"/>
      <c r="F103" s="38"/>
      <c r="G103" s="38"/>
      <c r="H103" s="38"/>
      <c r="I103" s="148"/>
      <c r="J103" s="38"/>
      <c r="K103" s="38"/>
      <c r="L103" s="42"/>
    </row>
    <row r="104" s="1" customFormat="1" ht="6.96" customHeight="1">
      <c r="B104" s="60"/>
      <c r="C104" s="61"/>
      <c r="D104" s="61"/>
      <c r="E104" s="61"/>
      <c r="F104" s="61"/>
      <c r="G104" s="61"/>
      <c r="H104" s="61"/>
      <c r="I104" s="181"/>
      <c r="J104" s="61"/>
      <c r="K104" s="61"/>
      <c r="L104" s="42"/>
    </row>
    <row r="108" s="1" customFormat="1" ht="6.96" customHeight="1">
      <c r="B108" s="62"/>
      <c r="C108" s="63"/>
      <c r="D108" s="63"/>
      <c r="E108" s="63"/>
      <c r="F108" s="63"/>
      <c r="G108" s="63"/>
      <c r="H108" s="63"/>
      <c r="I108" s="184"/>
      <c r="J108" s="63"/>
      <c r="K108" s="63"/>
      <c r="L108" s="42"/>
    </row>
    <row r="109" s="1" customFormat="1" ht="24.96" customHeight="1">
      <c r="B109" s="37"/>
      <c r="C109" s="22" t="s">
        <v>112</v>
      </c>
      <c r="D109" s="38"/>
      <c r="E109" s="38"/>
      <c r="F109" s="38"/>
      <c r="G109" s="38"/>
      <c r="H109" s="38"/>
      <c r="I109" s="148"/>
      <c r="J109" s="38"/>
      <c r="K109" s="38"/>
      <c r="L109" s="42"/>
    </row>
    <row r="110" s="1" customFormat="1" ht="6.96" customHeight="1">
      <c r="B110" s="37"/>
      <c r="C110" s="38"/>
      <c r="D110" s="38"/>
      <c r="E110" s="38"/>
      <c r="F110" s="38"/>
      <c r="G110" s="38"/>
      <c r="H110" s="38"/>
      <c r="I110" s="148"/>
      <c r="J110" s="38"/>
      <c r="K110" s="38"/>
      <c r="L110" s="42"/>
    </row>
    <row r="111" s="1" customFormat="1" ht="12" customHeight="1">
      <c r="B111" s="37"/>
      <c r="C111" s="31" t="s">
        <v>16</v>
      </c>
      <c r="D111" s="38"/>
      <c r="E111" s="38"/>
      <c r="F111" s="38"/>
      <c r="G111" s="38"/>
      <c r="H111" s="38"/>
      <c r="I111" s="148"/>
      <c r="J111" s="38"/>
      <c r="K111" s="38"/>
      <c r="L111" s="42"/>
    </row>
    <row r="112" s="1" customFormat="1" ht="16.5" customHeight="1">
      <c r="B112" s="37"/>
      <c r="C112" s="38"/>
      <c r="D112" s="38"/>
      <c r="E112" s="185" t="str">
        <f>E7</f>
        <v>Rychnov nad Kněžnou, Oprava chodníku v ulici Fáborského</v>
      </c>
      <c r="F112" s="31"/>
      <c r="G112" s="31"/>
      <c r="H112" s="31"/>
      <c r="I112" s="148"/>
      <c r="J112" s="38"/>
      <c r="K112" s="38"/>
      <c r="L112" s="42"/>
    </row>
    <row r="113" s="1" customFormat="1" ht="12" customHeight="1">
      <c r="B113" s="37"/>
      <c r="C113" s="31" t="s">
        <v>98</v>
      </c>
      <c r="D113" s="38"/>
      <c r="E113" s="38"/>
      <c r="F113" s="38"/>
      <c r="G113" s="38"/>
      <c r="H113" s="38"/>
      <c r="I113" s="148"/>
      <c r="J113" s="38"/>
      <c r="K113" s="38"/>
      <c r="L113" s="42"/>
    </row>
    <row r="114" s="1" customFormat="1" ht="16.5" customHeight="1">
      <c r="B114" s="37"/>
      <c r="C114" s="38"/>
      <c r="D114" s="38"/>
      <c r="E114" s="70" t="str">
        <f>E9</f>
        <v>B - Vedlejší a ostatní náklady</v>
      </c>
      <c r="F114" s="38"/>
      <c r="G114" s="38"/>
      <c r="H114" s="38"/>
      <c r="I114" s="148"/>
      <c r="J114" s="38"/>
      <c r="K114" s="38"/>
      <c r="L114" s="42"/>
    </row>
    <row r="115" s="1" customFormat="1" ht="6.96" customHeight="1">
      <c r="B115" s="37"/>
      <c r="C115" s="38"/>
      <c r="D115" s="38"/>
      <c r="E115" s="38"/>
      <c r="F115" s="38"/>
      <c r="G115" s="38"/>
      <c r="H115" s="38"/>
      <c r="I115" s="148"/>
      <c r="J115" s="38"/>
      <c r="K115" s="38"/>
      <c r="L115" s="42"/>
    </row>
    <row r="116" s="1" customFormat="1" ht="12" customHeight="1">
      <c r="B116" s="37"/>
      <c r="C116" s="31" t="s">
        <v>20</v>
      </c>
      <c r="D116" s="38"/>
      <c r="E116" s="38"/>
      <c r="F116" s="26" t="str">
        <f>F12</f>
        <v>Rychnov nad Kněžnou</v>
      </c>
      <c r="G116" s="38"/>
      <c r="H116" s="38"/>
      <c r="I116" s="150" t="s">
        <v>22</v>
      </c>
      <c r="J116" s="73" t="str">
        <f>IF(J12="","",J12)</f>
        <v>12. 2. 2019</v>
      </c>
      <c r="K116" s="38"/>
      <c r="L116" s="42"/>
    </row>
    <row r="117" s="1" customFormat="1" ht="6.96" customHeight="1">
      <c r="B117" s="37"/>
      <c r="C117" s="38"/>
      <c r="D117" s="38"/>
      <c r="E117" s="38"/>
      <c r="F117" s="38"/>
      <c r="G117" s="38"/>
      <c r="H117" s="38"/>
      <c r="I117" s="148"/>
      <c r="J117" s="38"/>
      <c r="K117" s="38"/>
      <c r="L117" s="42"/>
    </row>
    <row r="118" s="1" customFormat="1" ht="27.9" customHeight="1">
      <c r="B118" s="37"/>
      <c r="C118" s="31" t="s">
        <v>24</v>
      </c>
      <c r="D118" s="38"/>
      <c r="E118" s="38"/>
      <c r="F118" s="26" t="str">
        <f>E15</f>
        <v xml:space="preserve"> </v>
      </c>
      <c r="G118" s="38"/>
      <c r="H118" s="38"/>
      <c r="I118" s="150" t="s">
        <v>30</v>
      </c>
      <c r="J118" s="35" t="str">
        <f>E21</f>
        <v>VIAPROJEKT s.r.o. HK</v>
      </c>
      <c r="K118" s="38"/>
      <c r="L118" s="42"/>
    </row>
    <row r="119" s="1" customFormat="1" ht="15.15" customHeight="1">
      <c r="B119" s="37"/>
      <c r="C119" s="31" t="s">
        <v>28</v>
      </c>
      <c r="D119" s="38"/>
      <c r="E119" s="38"/>
      <c r="F119" s="26" t="str">
        <f>IF(E18="","",E18)</f>
        <v>Vyplň údaj</v>
      </c>
      <c r="G119" s="38"/>
      <c r="H119" s="38"/>
      <c r="I119" s="150" t="s">
        <v>33</v>
      </c>
      <c r="J119" s="35" t="str">
        <f>E24</f>
        <v>B.Burešová</v>
      </c>
      <c r="K119" s="38"/>
      <c r="L119" s="42"/>
    </row>
    <row r="120" s="1" customFormat="1" ht="10.32" customHeight="1">
      <c r="B120" s="37"/>
      <c r="C120" s="38"/>
      <c r="D120" s="38"/>
      <c r="E120" s="38"/>
      <c r="F120" s="38"/>
      <c r="G120" s="38"/>
      <c r="H120" s="38"/>
      <c r="I120" s="148"/>
      <c r="J120" s="38"/>
      <c r="K120" s="38"/>
      <c r="L120" s="42"/>
    </row>
    <row r="121" s="10" customFormat="1" ht="29.28" customHeight="1">
      <c r="B121" s="204"/>
      <c r="C121" s="205" t="s">
        <v>113</v>
      </c>
      <c r="D121" s="206" t="s">
        <v>61</v>
      </c>
      <c r="E121" s="206" t="s">
        <v>57</v>
      </c>
      <c r="F121" s="206" t="s">
        <v>58</v>
      </c>
      <c r="G121" s="206" t="s">
        <v>114</v>
      </c>
      <c r="H121" s="206" t="s">
        <v>115</v>
      </c>
      <c r="I121" s="207" t="s">
        <v>116</v>
      </c>
      <c r="J121" s="206" t="s">
        <v>104</v>
      </c>
      <c r="K121" s="208" t="s">
        <v>117</v>
      </c>
      <c r="L121" s="209"/>
      <c r="M121" s="94" t="s">
        <v>1</v>
      </c>
      <c r="N121" s="95" t="s">
        <v>40</v>
      </c>
      <c r="O121" s="95" t="s">
        <v>118</v>
      </c>
      <c r="P121" s="95" t="s">
        <v>119</v>
      </c>
      <c r="Q121" s="95" t="s">
        <v>120</v>
      </c>
      <c r="R121" s="95" t="s">
        <v>121</v>
      </c>
      <c r="S121" s="95" t="s">
        <v>122</v>
      </c>
      <c r="T121" s="96" t="s">
        <v>123</v>
      </c>
    </row>
    <row r="122" s="1" customFormat="1" ht="22.8" customHeight="1">
      <c r="B122" s="37"/>
      <c r="C122" s="101" t="s">
        <v>124</v>
      </c>
      <c r="D122" s="38"/>
      <c r="E122" s="38"/>
      <c r="F122" s="38"/>
      <c r="G122" s="38"/>
      <c r="H122" s="38"/>
      <c r="I122" s="148"/>
      <c r="J122" s="210">
        <f>BK122</f>
        <v>0</v>
      </c>
      <c r="K122" s="38"/>
      <c r="L122" s="42"/>
      <c r="M122" s="97"/>
      <c r="N122" s="98"/>
      <c r="O122" s="98"/>
      <c r="P122" s="211">
        <f>P123</f>
        <v>0</v>
      </c>
      <c r="Q122" s="98"/>
      <c r="R122" s="211">
        <f>R123</f>
        <v>0</v>
      </c>
      <c r="S122" s="98"/>
      <c r="T122" s="212">
        <f>T123</f>
        <v>0</v>
      </c>
      <c r="AT122" s="16" t="s">
        <v>75</v>
      </c>
      <c r="AU122" s="16" t="s">
        <v>106</v>
      </c>
      <c r="BK122" s="213">
        <f>BK123</f>
        <v>0</v>
      </c>
    </row>
    <row r="123" s="11" customFormat="1" ht="25.92" customHeight="1">
      <c r="B123" s="214"/>
      <c r="C123" s="215"/>
      <c r="D123" s="216" t="s">
        <v>75</v>
      </c>
      <c r="E123" s="217" t="s">
        <v>549</v>
      </c>
      <c r="F123" s="217" t="s">
        <v>550</v>
      </c>
      <c r="G123" s="215"/>
      <c r="H123" s="215"/>
      <c r="I123" s="218"/>
      <c r="J123" s="219">
        <f>BK123</f>
        <v>0</v>
      </c>
      <c r="K123" s="215"/>
      <c r="L123" s="220"/>
      <c r="M123" s="221"/>
      <c r="N123" s="222"/>
      <c r="O123" s="222"/>
      <c r="P123" s="223">
        <f>P124+P128+P137+P142+P147</f>
        <v>0</v>
      </c>
      <c r="Q123" s="222"/>
      <c r="R123" s="223">
        <f>R124+R128+R137+R142+R147</f>
        <v>0</v>
      </c>
      <c r="S123" s="222"/>
      <c r="T123" s="224">
        <f>T124+T128+T137+T142+T147</f>
        <v>0</v>
      </c>
      <c r="AR123" s="225" t="s">
        <v>155</v>
      </c>
      <c r="AT123" s="226" t="s">
        <v>75</v>
      </c>
      <c r="AU123" s="226" t="s">
        <v>76</v>
      </c>
      <c r="AY123" s="225" t="s">
        <v>127</v>
      </c>
      <c r="BK123" s="227">
        <f>BK124+BK128+BK137+BK142+BK147</f>
        <v>0</v>
      </c>
    </row>
    <row r="124" s="11" customFormat="1" ht="22.8" customHeight="1">
      <c r="B124" s="214"/>
      <c r="C124" s="215"/>
      <c r="D124" s="216" t="s">
        <v>75</v>
      </c>
      <c r="E124" s="228" t="s">
        <v>551</v>
      </c>
      <c r="F124" s="228" t="s">
        <v>552</v>
      </c>
      <c r="G124" s="215"/>
      <c r="H124" s="215"/>
      <c r="I124" s="218"/>
      <c r="J124" s="229">
        <f>BK124</f>
        <v>0</v>
      </c>
      <c r="K124" s="215"/>
      <c r="L124" s="220"/>
      <c r="M124" s="221"/>
      <c r="N124" s="222"/>
      <c r="O124" s="222"/>
      <c r="P124" s="223">
        <f>SUM(P125:P127)</f>
        <v>0</v>
      </c>
      <c r="Q124" s="222"/>
      <c r="R124" s="223">
        <f>SUM(R125:R127)</f>
        <v>0</v>
      </c>
      <c r="S124" s="222"/>
      <c r="T124" s="224">
        <f>SUM(T125:T127)</f>
        <v>0</v>
      </c>
      <c r="AR124" s="225" t="s">
        <v>155</v>
      </c>
      <c r="AT124" s="226" t="s">
        <v>75</v>
      </c>
      <c r="AU124" s="226" t="s">
        <v>83</v>
      </c>
      <c r="AY124" s="225" t="s">
        <v>127</v>
      </c>
      <c r="BK124" s="227">
        <f>SUM(BK125:BK127)</f>
        <v>0</v>
      </c>
    </row>
    <row r="125" s="1" customFormat="1" ht="16.5" customHeight="1">
      <c r="B125" s="37"/>
      <c r="C125" s="230" t="s">
        <v>83</v>
      </c>
      <c r="D125" s="230" t="s">
        <v>129</v>
      </c>
      <c r="E125" s="231" t="s">
        <v>553</v>
      </c>
      <c r="F125" s="232" t="s">
        <v>554</v>
      </c>
      <c r="G125" s="233" t="s">
        <v>555</v>
      </c>
      <c r="H125" s="234">
        <v>1</v>
      </c>
      <c r="I125" s="235"/>
      <c r="J125" s="236">
        <f>ROUND(I125*H125,2)</f>
        <v>0</v>
      </c>
      <c r="K125" s="232" t="s">
        <v>133</v>
      </c>
      <c r="L125" s="42"/>
      <c r="M125" s="237" t="s">
        <v>1</v>
      </c>
      <c r="N125" s="238" t="s">
        <v>41</v>
      </c>
      <c r="O125" s="85"/>
      <c r="P125" s="239">
        <f>O125*H125</f>
        <v>0</v>
      </c>
      <c r="Q125" s="239">
        <v>0</v>
      </c>
      <c r="R125" s="239">
        <f>Q125*H125</f>
        <v>0</v>
      </c>
      <c r="S125" s="239">
        <v>0</v>
      </c>
      <c r="T125" s="240">
        <f>S125*H125</f>
        <v>0</v>
      </c>
      <c r="AR125" s="241" t="s">
        <v>556</v>
      </c>
      <c r="AT125" s="241" t="s">
        <v>129</v>
      </c>
      <c r="AU125" s="241" t="s">
        <v>85</v>
      </c>
      <c r="AY125" s="16" t="s">
        <v>127</v>
      </c>
      <c r="BE125" s="242">
        <f>IF(N125="základní",J125,0)</f>
        <v>0</v>
      </c>
      <c r="BF125" s="242">
        <f>IF(N125="snížená",J125,0)</f>
        <v>0</v>
      </c>
      <c r="BG125" s="242">
        <f>IF(N125="zákl. přenesená",J125,0)</f>
        <v>0</v>
      </c>
      <c r="BH125" s="242">
        <f>IF(N125="sníž. přenesená",J125,0)</f>
        <v>0</v>
      </c>
      <c r="BI125" s="242">
        <f>IF(N125="nulová",J125,0)</f>
        <v>0</v>
      </c>
      <c r="BJ125" s="16" t="s">
        <v>83</v>
      </c>
      <c r="BK125" s="242">
        <f>ROUND(I125*H125,2)</f>
        <v>0</v>
      </c>
      <c r="BL125" s="16" t="s">
        <v>556</v>
      </c>
      <c r="BM125" s="241" t="s">
        <v>557</v>
      </c>
    </row>
    <row r="126" s="1" customFormat="1" ht="16.5" customHeight="1">
      <c r="B126" s="37"/>
      <c r="C126" s="230" t="s">
        <v>85</v>
      </c>
      <c r="D126" s="230" t="s">
        <v>129</v>
      </c>
      <c r="E126" s="231" t="s">
        <v>558</v>
      </c>
      <c r="F126" s="232" t="s">
        <v>559</v>
      </c>
      <c r="G126" s="233" t="s">
        <v>555</v>
      </c>
      <c r="H126" s="234">
        <v>1</v>
      </c>
      <c r="I126" s="235"/>
      <c r="J126" s="236">
        <f>ROUND(I126*H126,2)</f>
        <v>0</v>
      </c>
      <c r="K126" s="232" t="s">
        <v>133</v>
      </c>
      <c r="L126" s="42"/>
      <c r="M126" s="237" t="s">
        <v>1</v>
      </c>
      <c r="N126" s="238" t="s">
        <v>41</v>
      </c>
      <c r="O126" s="85"/>
      <c r="P126" s="239">
        <f>O126*H126</f>
        <v>0</v>
      </c>
      <c r="Q126" s="239">
        <v>0</v>
      </c>
      <c r="R126" s="239">
        <f>Q126*H126</f>
        <v>0</v>
      </c>
      <c r="S126" s="239">
        <v>0</v>
      </c>
      <c r="T126" s="240">
        <f>S126*H126</f>
        <v>0</v>
      </c>
      <c r="AR126" s="241" t="s">
        <v>556</v>
      </c>
      <c r="AT126" s="241" t="s">
        <v>129</v>
      </c>
      <c r="AU126" s="241" t="s">
        <v>85</v>
      </c>
      <c r="AY126" s="16" t="s">
        <v>127</v>
      </c>
      <c r="BE126" s="242">
        <f>IF(N126="základní",J126,0)</f>
        <v>0</v>
      </c>
      <c r="BF126" s="242">
        <f>IF(N126="snížená",J126,0)</f>
        <v>0</v>
      </c>
      <c r="BG126" s="242">
        <f>IF(N126="zákl. přenesená",J126,0)</f>
        <v>0</v>
      </c>
      <c r="BH126" s="242">
        <f>IF(N126="sníž. přenesená",J126,0)</f>
        <v>0</v>
      </c>
      <c r="BI126" s="242">
        <f>IF(N126="nulová",J126,0)</f>
        <v>0</v>
      </c>
      <c r="BJ126" s="16" t="s">
        <v>83</v>
      </c>
      <c r="BK126" s="242">
        <f>ROUND(I126*H126,2)</f>
        <v>0</v>
      </c>
      <c r="BL126" s="16" t="s">
        <v>556</v>
      </c>
      <c r="BM126" s="241" t="s">
        <v>560</v>
      </c>
    </row>
    <row r="127" s="1" customFormat="1" ht="16.5" customHeight="1">
      <c r="B127" s="37"/>
      <c r="C127" s="230" t="s">
        <v>145</v>
      </c>
      <c r="D127" s="230" t="s">
        <v>129</v>
      </c>
      <c r="E127" s="231" t="s">
        <v>561</v>
      </c>
      <c r="F127" s="232" t="s">
        <v>562</v>
      </c>
      <c r="G127" s="233" t="s">
        <v>555</v>
      </c>
      <c r="H127" s="234">
        <v>1</v>
      </c>
      <c r="I127" s="235"/>
      <c r="J127" s="236">
        <f>ROUND(I127*H127,2)</f>
        <v>0</v>
      </c>
      <c r="K127" s="232" t="s">
        <v>133</v>
      </c>
      <c r="L127" s="42"/>
      <c r="M127" s="237" t="s">
        <v>1</v>
      </c>
      <c r="N127" s="238" t="s">
        <v>41</v>
      </c>
      <c r="O127" s="85"/>
      <c r="P127" s="239">
        <f>O127*H127</f>
        <v>0</v>
      </c>
      <c r="Q127" s="239">
        <v>0</v>
      </c>
      <c r="R127" s="239">
        <f>Q127*H127</f>
        <v>0</v>
      </c>
      <c r="S127" s="239">
        <v>0</v>
      </c>
      <c r="T127" s="240">
        <f>S127*H127</f>
        <v>0</v>
      </c>
      <c r="AR127" s="241" t="s">
        <v>556</v>
      </c>
      <c r="AT127" s="241" t="s">
        <v>129</v>
      </c>
      <c r="AU127" s="241" t="s">
        <v>85</v>
      </c>
      <c r="AY127" s="16" t="s">
        <v>127</v>
      </c>
      <c r="BE127" s="242">
        <f>IF(N127="základní",J127,0)</f>
        <v>0</v>
      </c>
      <c r="BF127" s="242">
        <f>IF(N127="snížená",J127,0)</f>
        <v>0</v>
      </c>
      <c r="BG127" s="242">
        <f>IF(N127="zákl. přenesená",J127,0)</f>
        <v>0</v>
      </c>
      <c r="BH127" s="242">
        <f>IF(N127="sníž. přenesená",J127,0)</f>
        <v>0</v>
      </c>
      <c r="BI127" s="242">
        <f>IF(N127="nulová",J127,0)</f>
        <v>0</v>
      </c>
      <c r="BJ127" s="16" t="s">
        <v>83</v>
      </c>
      <c r="BK127" s="242">
        <f>ROUND(I127*H127,2)</f>
        <v>0</v>
      </c>
      <c r="BL127" s="16" t="s">
        <v>556</v>
      </c>
      <c r="BM127" s="241" t="s">
        <v>563</v>
      </c>
    </row>
    <row r="128" s="11" customFormat="1" ht="22.8" customHeight="1">
      <c r="B128" s="214"/>
      <c r="C128" s="215"/>
      <c r="D128" s="216" t="s">
        <v>75</v>
      </c>
      <c r="E128" s="228" t="s">
        <v>564</v>
      </c>
      <c r="F128" s="228" t="s">
        <v>565</v>
      </c>
      <c r="G128" s="215"/>
      <c r="H128" s="215"/>
      <c r="I128" s="218"/>
      <c r="J128" s="229">
        <f>BK128</f>
        <v>0</v>
      </c>
      <c r="K128" s="215"/>
      <c r="L128" s="220"/>
      <c r="M128" s="221"/>
      <c r="N128" s="222"/>
      <c r="O128" s="222"/>
      <c r="P128" s="223">
        <f>SUM(P129:P136)</f>
        <v>0</v>
      </c>
      <c r="Q128" s="222"/>
      <c r="R128" s="223">
        <f>SUM(R129:R136)</f>
        <v>0</v>
      </c>
      <c r="S128" s="222"/>
      <c r="T128" s="224">
        <f>SUM(T129:T136)</f>
        <v>0</v>
      </c>
      <c r="AR128" s="225" t="s">
        <v>155</v>
      </c>
      <c r="AT128" s="226" t="s">
        <v>75</v>
      </c>
      <c r="AU128" s="226" t="s">
        <v>83</v>
      </c>
      <c r="AY128" s="225" t="s">
        <v>127</v>
      </c>
      <c r="BK128" s="227">
        <f>SUM(BK129:BK136)</f>
        <v>0</v>
      </c>
    </row>
    <row r="129" s="1" customFormat="1" ht="16.5" customHeight="1">
      <c r="B129" s="37"/>
      <c r="C129" s="230" t="s">
        <v>134</v>
      </c>
      <c r="D129" s="230" t="s">
        <v>129</v>
      </c>
      <c r="E129" s="231" t="s">
        <v>566</v>
      </c>
      <c r="F129" s="232" t="s">
        <v>565</v>
      </c>
      <c r="G129" s="233" t="s">
        <v>555</v>
      </c>
      <c r="H129" s="234">
        <v>1</v>
      </c>
      <c r="I129" s="235"/>
      <c r="J129" s="236">
        <f>ROUND(I129*H129,2)</f>
        <v>0</v>
      </c>
      <c r="K129" s="232" t="s">
        <v>133</v>
      </c>
      <c r="L129" s="42"/>
      <c r="M129" s="237" t="s">
        <v>1</v>
      </c>
      <c r="N129" s="238" t="s">
        <v>41</v>
      </c>
      <c r="O129" s="85"/>
      <c r="P129" s="239">
        <f>O129*H129</f>
        <v>0</v>
      </c>
      <c r="Q129" s="239">
        <v>0</v>
      </c>
      <c r="R129" s="239">
        <f>Q129*H129</f>
        <v>0</v>
      </c>
      <c r="S129" s="239">
        <v>0</v>
      </c>
      <c r="T129" s="240">
        <f>S129*H129</f>
        <v>0</v>
      </c>
      <c r="AR129" s="241" t="s">
        <v>556</v>
      </c>
      <c r="AT129" s="241" t="s">
        <v>129</v>
      </c>
      <c r="AU129" s="241" t="s">
        <v>85</v>
      </c>
      <c r="AY129" s="16" t="s">
        <v>127</v>
      </c>
      <c r="BE129" s="242">
        <f>IF(N129="základní",J129,0)</f>
        <v>0</v>
      </c>
      <c r="BF129" s="242">
        <f>IF(N129="snížená",J129,0)</f>
        <v>0</v>
      </c>
      <c r="BG129" s="242">
        <f>IF(N129="zákl. přenesená",J129,0)</f>
        <v>0</v>
      </c>
      <c r="BH129" s="242">
        <f>IF(N129="sníž. přenesená",J129,0)</f>
        <v>0</v>
      </c>
      <c r="BI129" s="242">
        <f>IF(N129="nulová",J129,0)</f>
        <v>0</v>
      </c>
      <c r="BJ129" s="16" t="s">
        <v>83</v>
      </c>
      <c r="BK129" s="242">
        <f>ROUND(I129*H129,2)</f>
        <v>0</v>
      </c>
      <c r="BL129" s="16" t="s">
        <v>556</v>
      </c>
      <c r="BM129" s="241" t="s">
        <v>567</v>
      </c>
    </row>
    <row r="130" s="12" customFormat="1">
      <c r="B130" s="243"/>
      <c r="C130" s="244"/>
      <c r="D130" s="245" t="s">
        <v>136</v>
      </c>
      <c r="E130" s="246" t="s">
        <v>1</v>
      </c>
      <c r="F130" s="247" t="s">
        <v>568</v>
      </c>
      <c r="G130" s="244"/>
      <c r="H130" s="246" t="s">
        <v>1</v>
      </c>
      <c r="I130" s="248"/>
      <c r="J130" s="244"/>
      <c r="K130" s="244"/>
      <c r="L130" s="249"/>
      <c r="M130" s="250"/>
      <c r="N130" s="251"/>
      <c r="O130" s="251"/>
      <c r="P130" s="251"/>
      <c r="Q130" s="251"/>
      <c r="R130" s="251"/>
      <c r="S130" s="251"/>
      <c r="T130" s="252"/>
      <c r="AT130" s="253" t="s">
        <v>136</v>
      </c>
      <c r="AU130" s="253" t="s">
        <v>85</v>
      </c>
      <c r="AV130" s="12" t="s">
        <v>83</v>
      </c>
      <c r="AW130" s="12" t="s">
        <v>32</v>
      </c>
      <c r="AX130" s="12" t="s">
        <v>76</v>
      </c>
      <c r="AY130" s="253" t="s">
        <v>127</v>
      </c>
    </row>
    <row r="131" s="13" customFormat="1">
      <c r="B131" s="254"/>
      <c r="C131" s="255"/>
      <c r="D131" s="245" t="s">
        <v>136</v>
      </c>
      <c r="E131" s="256" t="s">
        <v>1</v>
      </c>
      <c r="F131" s="257" t="s">
        <v>83</v>
      </c>
      <c r="G131" s="255"/>
      <c r="H131" s="258">
        <v>1</v>
      </c>
      <c r="I131" s="259"/>
      <c r="J131" s="255"/>
      <c r="K131" s="255"/>
      <c r="L131" s="260"/>
      <c r="M131" s="261"/>
      <c r="N131" s="262"/>
      <c r="O131" s="262"/>
      <c r="P131" s="262"/>
      <c r="Q131" s="262"/>
      <c r="R131" s="262"/>
      <c r="S131" s="262"/>
      <c r="T131" s="263"/>
      <c r="AT131" s="264" t="s">
        <v>136</v>
      </c>
      <c r="AU131" s="264" t="s">
        <v>85</v>
      </c>
      <c r="AV131" s="13" t="s">
        <v>85</v>
      </c>
      <c r="AW131" s="13" t="s">
        <v>32</v>
      </c>
      <c r="AX131" s="13" t="s">
        <v>76</v>
      </c>
      <c r="AY131" s="264" t="s">
        <v>127</v>
      </c>
    </row>
    <row r="132" s="14" customFormat="1">
      <c r="B132" s="265"/>
      <c r="C132" s="266"/>
      <c r="D132" s="245" t="s">
        <v>136</v>
      </c>
      <c r="E132" s="267" t="s">
        <v>1</v>
      </c>
      <c r="F132" s="268" t="s">
        <v>139</v>
      </c>
      <c r="G132" s="266"/>
      <c r="H132" s="269">
        <v>1</v>
      </c>
      <c r="I132" s="270"/>
      <c r="J132" s="266"/>
      <c r="K132" s="266"/>
      <c r="L132" s="271"/>
      <c r="M132" s="272"/>
      <c r="N132" s="273"/>
      <c r="O132" s="273"/>
      <c r="P132" s="273"/>
      <c r="Q132" s="273"/>
      <c r="R132" s="273"/>
      <c r="S132" s="273"/>
      <c r="T132" s="274"/>
      <c r="AT132" s="275" t="s">
        <v>136</v>
      </c>
      <c r="AU132" s="275" t="s">
        <v>85</v>
      </c>
      <c r="AV132" s="14" t="s">
        <v>134</v>
      </c>
      <c r="AW132" s="14" t="s">
        <v>32</v>
      </c>
      <c r="AX132" s="14" t="s">
        <v>83</v>
      </c>
      <c r="AY132" s="275" t="s">
        <v>127</v>
      </c>
    </row>
    <row r="133" s="1" customFormat="1" ht="16.5" customHeight="1">
      <c r="B133" s="37"/>
      <c r="C133" s="230" t="s">
        <v>155</v>
      </c>
      <c r="D133" s="230" t="s">
        <v>129</v>
      </c>
      <c r="E133" s="231" t="s">
        <v>569</v>
      </c>
      <c r="F133" s="232" t="s">
        <v>570</v>
      </c>
      <c r="G133" s="233" t="s">
        <v>555</v>
      </c>
      <c r="H133" s="234">
        <v>1</v>
      </c>
      <c r="I133" s="235"/>
      <c r="J133" s="236">
        <f>ROUND(I133*H133,2)</f>
        <v>0</v>
      </c>
      <c r="K133" s="232" t="s">
        <v>133</v>
      </c>
      <c r="L133" s="42"/>
      <c r="M133" s="237" t="s">
        <v>1</v>
      </c>
      <c r="N133" s="238" t="s">
        <v>41</v>
      </c>
      <c r="O133" s="85"/>
      <c r="P133" s="239">
        <f>O133*H133</f>
        <v>0</v>
      </c>
      <c r="Q133" s="239">
        <v>0</v>
      </c>
      <c r="R133" s="239">
        <f>Q133*H133</f>
        <v>0</v>
      </c>
      <c r="S133" s="239">
        <v>0</v>
      </c>
      <c r="T133" s="240">
        <f>S133*H133</f>
        <v>0</v>
      </c>
      <c r="AR133" s="241" t="s">
        <v>556</v>
      </c>
      <c r="AT133" s="241" t="s">
        <v>129</v>
      </c>
      <c r="AU133" s="241" t="s">
        <v>85</v>
      </c>
      <c r="AY133" s="16" t="s">
        <v>127</v>
      </c>
      <c r="BE133" s="242">
        <f>IF(N133="základní",J133,0)</f>
        <v>0</v>
      </c>
      <c r="BF133" s="242">
        <f>IF(N133="snížená",J133,0)</f>
        <v>0</v>
      </c>
      <c r="BG133" s="242">
        <f>IF(N133="zákl. přenesená",J133,0)</f>
        <v>0</v>
      </c>
      <c r="BH133" s="242">
        <f>IF(N133="sníž. přenesená",J133,0)</f>
        <v>0</v>
      </c>
      <c r="BI133" s="242">
        <f>IF(N133="nulová",J133,0)</f>
        <v>0</v>
      </c>
      <c r="BJ133" s="16" t="s">
        <v>83</v>
      </c>
      <c r="BK133" s="242">
        <f>ROUND(I133*H133,2)</f>
        <v>0</v>
      </c>
      <c r="BL133" s="16" t="s">
        <v>556</v>
      </c>
      <c r="BM133" s="241" t="s">
        <v>571</v>
      </c>
    </row>
    <row r="134" s="12" customFormat="1">
      <c r="B134" s="243"/>
      <c r="C134" s="244"/>
      <c r="D134" s="245" t="s">
        <v>136</v>
      </c>
      <c r="E134" s="246" t="s">
        <v>1</v>
      </c>
      <c r="F134" s="247" t="s">
        <v>572</v>
      </c>
      <c r="G134" s="244"/>
      <c r="H134" s="246" t="s">
        <v>1</v>
      </c>
      <c r="I134" s="248"/>
      <c r="J134" s="244"/>
      <c r="K134" s="244"/>
      <c r="L134" s="249"/>
      <c r="M134" s="250"/>
      <c r="N134" s="251"/>
      <c r="O134" s="251"/>
      <c r="P134" s="251"/>
      <c r="Q134" s="251"/>
      <c r="R134" s="251"/>
      <c r="S134" s="251"/>
      <c r="T134" s="252"/>
      <c r="AT134" s="253" t="s">
        <v>136</v>
      </c>
      <c r="AU134" s="253" t="s">
        <v>85</v>
      </c>
      <c r="AV134" s="12" t="s">
        <v>83</v>
      </c>
      <c r="AW134" s="12" t="s">
        <v>32</v>
      </c>
      <c r="AX134" s="12" t="s">
        <v>76</v>
      </c>
      <c r="AY134" s="253" t="s">
        <v>127</v>
      </c>
    </row>
    <row r="135" s="13" customFormat="1">
      <c r="B135" s="254"/>
      <c r="C135" s="255"/>
      <c r="D135" s="245" t="s">
        <v>136</v>
      </c>
      <c r="E135" s="256" t="s">
        <v>1</v>
      </c>
      <c r="F135" s="257" t="s">
        <v>83</v>
      </c>
      <c r="G135" s="255"/>
      <c r="H135" s="258">
        <v>1</v>
      </c>
      <c r="I135" s="259"/>
      <c r="J135" s="255"/>
      <c r="K135" s="255"/>
      <c r="L135" s="260"/>
      <c r="M135" s="261"/>
      <c r="N135" s="262"/>
      <c r="O135" s="262"/>
      <c r="P135" s="262"/>
      <c r="Q135" s="262"/>
      <c r="R135" s="262"/>
      <c r="S135" s="262"/>
      <c r="T135" s="263"/>
      <c r="AT135" s="264" t="s">
        <v>136</v>
      </c>
      <c r="AU135" s="264" t="s">
        <v>85</v>
      </c>
      <c r="AV135" s="13" t="s">
        <v>85</v>
      </c>
      <c r="AW135" s="13" t="s">
        <v>32</v>
      </c>
      <c r="AX135" s="13" t="s">
        <v>76</v>
      </c>
      <c r="AY135" s="264" t="s">
        <v>127</v>
      </c>
    </row>
    <row r="136" s="14" customFormat="1">
      <c r="B136" s="265"/>
      <c r="C136" s="266"/>
      <c r="D136" s="245" t="s">
        <v>136</v>
      </c>
      <c r="E136" s="267" t="s">
        <v>1</v>
      </c>
      <c r="F136" s="268" t="s">
        <v>139</v>
      </c>
      <c r="G136" s="266"/>
      <c r="H136" s="269">
        <v>1</v>
      </c>
      <c r="I136" s="270"/>
      <c r="J136" s="266"/>
      <c r="K136" s="266"/>
      <c r="L136" s="271"/>
      <c r="M136" s="272"/>
      <c r="N136" s="273"/>
      <c r="O136" s="273"/>
      <c r="P136" s="273"/>
      <c r="Q136" s="273"/>
      <c r="R136" s="273"/>
      <c r="S136" s="273"/>
      <c r="T136" s="274"/>
      <c r="AT136" s="275" t="s">
        <v>136</v>
      </c>
      <c r="AU136" s="275" t="s">
        <v>85</v>
      </c>
      <c r="AV136" s="14" t="s">
        <v>134</v>
      </c>
      <c r="AW136" s="14" t="s">
        <v>32</v>
      </c>
      <c r="AX136" s="14" t="s">
        <v>83</v>
      </c>
      <c r="AY136" s="275" t="s">
        <v>127</v>
      </c>
    </row>
    <row r="137" s="11" customFormat="1" ht="22.8" customHeight="1">
      <c r="B137" s="214"/>
      <c r="C137" s="215"/>
      <c r="D137" s="216" t="s">
        <v>75</v>
      </c>
      <c r="E137" s="228" t="s">
        <v>573</v>
      </c>
      <c r="F137" s="228" t="s">
        <v>574</v>
      </c>
      <c r="G137" s="215"/>
      <c r="H137" s="215"/>
      <c r="I137" s="218"/>
      <c r="J137" s="229">
        <f>BK137</f>
        <v>0</v>
      </c>
      <c r="K137" s="215"/>
      <c r="L137" s="220"/>
      <c r="M137" s="221"/>
      <c r="N137" s="222"/>
      <c r="O137" s="222"/>
      <c r="P137" s="223">
        <f>SUM(P138:P141)</f>
        <v>0</v>
      </c>
      <c r="Q137" s="222"/>
      <c r="R137" s="223">
        <f>SUM(R138:R141)</f>
        <v>0</v>
      </c>
      <c r="S137" s="222"/>
      <c r="T137" s="224">
        <f>SUM(T138:T141)</f>
        <v>0</v>
      </c>
      <c r="AR137" s="225" t="s">
        <v>155</v>
      </c>
      <c r="AT137" s="226" t="s">
        <v>75</v>
      </c>
      <c r="AU137" s="226" t="s">
        <v>83</v>
      </c>
      <c r="AY137" s="225" t="s">
        <v>127</v>
      </c>
      <c r="BK137" s="227">
        <f>SUM(BK138:BK141)</f>
        <v>0</v>
      </c>
    </row>
    <row r="138" s="1" customFormat="1" ht="16.5" customHeight="1">
      <c r="B138" s="37"/>
      <c r="C138" s="230" t="s">
        <v>160</v>
      </c>
      <c r="D138" s="230" t="s">
        <v>129</v>
      </c>
      <c r="E138" s="231" t="s">
        <v>575</v>
      </c>
      <c r="F138" s="232" t="s">
        <v>576</v>
      </c>
      <c r="G138" s="233" t="s">
        <v>502</v>
      </c>
      <c r="H138" s="234">
        <v>2</v>
      </c>
      <c r="I138" s="235"/>
      <c r="J138" s="236">
        <f>ROUND(I138*H138,2)</f>
        <v>0</v>
      </c>
      <c r="K138" s="232" t="s">
        <v>133</v>
      </c>
      <c r="L138" s="42"/>
      <c r="M138" s="237" t="s">
        <v>1</v>
      </c>
      <c r="N138" s="238" t="s">
        <v>41</v>
      </c>
      <c r="O138" s="85"/>
      <c r="P138" s="239">
        <f>O138*H138</f>
        <v>0</v>
      </c>
      <c r="Q138" s="239">
        <v>0</v>
      </c>
      <c r="R138" s="239">
        <f>Q138*H138</f>
        <v>0</v>
      </c>
      <c r="S138" s="239">
        <v>0</v>
      </c>
      <c r="T138" s="240">
        <f>S138*H138</f>
        <v>0</v>
      </c>
      <c r="AR138" s="241" t="s">
        <v>556</v>
      </c>
      <c r="AT138" s="241" t="s">
        <v>129</v>
      </c>
      <c r="AU138" s="241" t="s">
        <v>85</v>
      </c>
      <c r="AY138" s="16" t="s">
        <v>127</v>
      </c>
      <c r="BE138" s="242">
        <f>IF(N138="základní",J138,0)</f>
        <v>0</v>
      </c>
      <c r="BF138" s="242">
        <f>IF(N138="snížená",J138,0)</f>
        <v>0</v>
      </c>
      <c r="BG138" s="242">
        <f>IF(N138="zákl. přenesená",J138,0)</f>
        <v>0</v>
      </c>
      <c r="BH138" s="242">
        <f>IF(N138="sníž. přenesená",J138,0)</f>
        <v>0</v>
      </c>
      <c r="BI138" s="242">
        <f>IF(N138="nulová",J138,0)</f>
        <v>0</v>
      </c>
      <c r="BJ138" s="16" t="s">
        <v>83</v>
      </c>
      <c r="BK138" s="242">
        <f>ROUND(I138*H138,2)</f>
        <v>0</v>
      </c>
      <c r="BL138" s="16" t="s">
        <v>556</v>
      </c>
      <c r="BM138" s="241" t="s">
        <v>577</v>
      </c>
    </row>
    <row r="139" s="12" customFormat="1">
      <c r="B139" s="243"/>
      <c r="C139" s="244"/>
      <c r="D139" s="245" t="s">
        <v>136</v>
      </c>
      <c r="E139" s="246" t="s">
        <v>1</v>
      </c>
      <c r="F139" s="247" t="s">
        <v>578</v>
      </c>
      <c r="G139" s="244"/>
      <c r="H139" s="246" t="s">
        <v>1</v>
      </c>
      <c r="I139" s="248"/>
      <c r="J139" s="244"/>
      <c r="K139" s="244"/>
      <c r="L139" s="249"/>
      <c r="M139" s="250"/>
      <c r="N139" s="251"/>
      <c r="O139" s="251"/>
      <c r="P139" s="251"/>
      <c r="Q139" s="251"/>
      <c r="R139" s="251"/>
      <c r="S139" s="251"/>
      <c r="T139" s="252"/>
      <c r="AT139" s="253" t="s">
        <v>136</v>
      </c>
      <c r="AU139" s="253" t="s">
        <v>85</v>
      </c>
      <c r="AV139" s="12" t="s">
        <v>83</v>
      </c>
      <c r="AW139" s="12" t="s">
        <v>32</v>
      </c>
      <c r="AX139" s="12" t="s">
        <v>76</v>
      </c>
      <c r="AY139" s="253" t="s">
        <v>127</v>
      </c>
    </row>
    <row r="140" s="13" customFormat="1">
      <c r="B140" s="254"/>
      <c r="C140" s="255"/>
      <c r="D140" s="245" t="s">
        <v>136</v>
      </c>
      <c r="E140" s="256" t="s">
        <v>1</v>
      </c>
      <c r="F140" s="257" t="s">
        <v>85</v>
      </c>
      <c r="G140" s="255"/>
      <c r="H140" s="258">
        <v>2</v>
      </c>
      <c r="I140" s="259"/>
      <c r="J140" s="255"/>
      <c r="K140" s="255"/>
      <c r="L140" s="260"/>
      <c r="M140" s="261"/>
      <c r="N140" s="262"/>
      <c r="O140" s="262"/>
      <c r="P140" s="262"/>
      <c r="Q140" s="262"/>
      <c r="R140" s="262"/>
      <c r="S140" s="262"/>
      <c r="T140" s="263"/>
      <c r="AT140" s="264" t="s">
        <v>136</v>
      </c>
      <c r="AU140" s="264" t="s">
        <v>85</v>
      </c>
      <c r="AV140" s="13" t="s">
        <v>85</v>
      </c>
      <c r="AW140" s="13" t="s">
        <v>32</v>
      </c>
      <c r="AX140" s="13" t="s">
        <v>76</v>
      </c>
      <c r="AY140" s="264" t="s">
        <v>127</v>
      </c>
    </row>
    <row r="141" s="14" customFormat="1">
      <c r="B141" s="265"/>
      <c r="C141" s="266"/>
      <c r="D141" s="245" t="s">
        <v>136</v>
      </c>
      <c r="E141" s="267" t="s">
        <v>1</v>
      </c>
      <c r="F141" s="268" t="s">
        <v>139</v>
      </c>
      <c r="G141" s="266"/>
      <c r="H141" s="269">
        <v>2</v>
      </c>
      <c r="I141" s="270"/>
      <c r="J141" s="266"/>
      <c r="K141" s="266"/>
      <c r="L141" s="271"/>
      <c r="M141" s="272"/>
      <c r="N141" s="273"/>
      <c r="O141" s="273"/>
      <c r="P141" s="273"/>
      <c r="Q141" s="273"/>
      <c r="R141" s="273"/>
      <c r="S141" s="273"/>
      <c r="T141" s="274"/>
      <c r="AT141" s="275" t="s">
        <v>136</v>
      </c>
      <c r="AU141" s="275" t="s">
        <v>85</v>
      </c>
      <c r="AV141" s="14" t="s">
        <v>134</v>
      </c>
      <c r="AW141" s="14" t="s">
        <v>32</v>
      </c>
      <c r="AX141" s="14" t="s">
        <v>83</v>
      </c>
      <c r="AY141" s="275" t="s">
        <v>127</v>
      </c>
    </row>
    <row r="142" s="11" customFormat="1" ht="22.8" customHeight="1">
      <c r="B142" s="214"/>
      <c r="C142" s="215"/>
      <c r="D142" s="216" t="s">
        <v>75</v>
      </c>
      <c r="E142" s="228" t="s">
        <v>579</v>
      </c>
      <c r="F142" s="228" t="s">
        <v>580</v>
      </c>
      <c r="G142" s="215"/>
      <c r="H142" s="215"/>
      <c r="I142" s="218"/>
      <c r="J142" s="229">
        <f>BK142</f>
        <v>0</v>
      </c>
      <c r="K142" s="215"/>
      <c r="L142" s="220"/>
      <c r="M142" s="221"/>
      <c r="N142" s="222"/>
      <c r="O142" s="222"/>
      <c r="P142" s="223">
        <f>SUM(P143:P146)</f>
        <v>0</v>
      </c>
      <c r="Q142" s="222"/>
      <c r="R142" s="223">
        <f>SUM(R143:R146)</f>
        <v>0</v>
      </c>
      <c r="S142" s="222"/>
      <c r="T142" s="224">
        <f>SUM(T143:T146)</f>
        <v>0</v>
      </c>
      <c r="AR142" s="225" t="s">
        <v>155</v>
      </c>
      <c r="AT142" s="226" t="s">
        <v>75</v>
      </c>
      <c r="AU142" s="226" t="s">
        <v>83</v>
      </c>
      <c r="AY142" s="225" t="s">
        <v>127</v>
      </c>
      <c r="BK142" s="227">
        <f>SUM(BK143:BK146)</f>
        <v>0</v>
      </c>
    </row>
    <row r="143" s="1" customFormat="1" ht="16.5" customHeight="1">
      <c r="B143" s="37"/>
      <c r="C143" s="230" t="s">
        <v>166</v>
      </c>
      <c r="D143" s="230" t="s">
        <v>129</v>
      </c>
      <c r="E143" s="231" t="s">
        <v>581</v>
      </c>
      <c r="F143" s="232" t="s">
        <v>582</v>
      </c>
      <c r="G143" s="233" t="s">
        <v>555</v>
      </c>
      <c r="H143" s="234">
        <v>1</v>
      </c>
      <c r="I143" s="235"/>
      <c r="J143" s="236">
        <f>ROUND(I143*H143,2)</f>
        <v>0</v>
      </c>
      <c r="K143" s="232" t="s">
        <v>133</v>
      </c>
      <c r="L143" s="42"/>
      <c r="M143" s="237" t="s">
        <v>1</v>
      </c>
      <c r="N143" s="238" t="s">
        <v>41</v>
      </c>
      <c r="O143" s="85"/>
      <c r="P143" s="239">
        <f>O143*H143</f>
        <v>0</v>
      </c>
      <c r="Q143" s="239">
        <v>0</v>
      </c>
      <c r="R143" s="239">
        <f>Q143*H143</f>
        <v>0</v>
      </c>
      <c r="S143" s="239">
        <v>0</v>
      </c>
      <c r="T143" s="240">
        <f>S143*H143</f>
        <v>0</v>
      </c>
      <c r="AR143" s="241" t="s">
        <v>556</v>
      </c>
      <c r="AT143" s="241" t="s">
        <v>129</v>
      </c>
      <c r="AU143" s="241" t="s">
        <v>85</v>
      </c>
      <c r="AY143" s="16" t="s">
        <v>127</v>
      </c>
      <c r="BE143" s="242">
        <f>IF(N143="základní",J143,0)</f>
        <v>0</v>
      </c>
      <c r="BF143" s="242">
        <f>IF(N143="snížená",J143,0)</f>
        <v>0</v>
      </c>
      <c r="BG143" s="242">
        <f>IF(N143="zákl. přenesená",J143,0)</f>
        <v>0</v>
      </c>
      <c r="BH143" s="242">
        <f>IF(N143="sníž. přenesená",J143,0)</f>
        <v>0</v>
      </c>
      <c r="BI143" s="242">
        <f>IF(N143="nulová",J143,0)</f>
        <v>0</v>
      </c>
      <c r="BJ143" s="16" t="s">
        <v>83</v>
      </c>
      <c r="BK143" s="242">
        <f>ROUND(I143*H143,2)</f>
        <v>0</v>
      </c>
      <c r="BL143" s="16" t="s">
        <v>556</v>
      </c>
      <c r="BM143" s="241" t="s">
        <v>583</v>
      </c>
    </row>
    <row r="144" s="12" customFormat="1">
      <c r="B144" s="243"/>
      <c r="C144" s="244"/>
      <c r="D144" s="245" t="s">
        <v>136</v>
      </c>
      <c r="E144" s="246" t="s">
        <v>1</v>
      </c>
      <c r="F144" s="247" t="s">
        <v>584</v>
      </c>
      <c r="G144" s="244"/>
      <c r="H144" s="246" t="s">
        <v>1</v>
      </c>
      <c r="I144" s="248"/>
      <c r="J144" s="244"/>
      <c r="K144" s="244"/>
      <c r="L144" s="249"/>
      <c r="M144" s="250"/>
      <c r="N144" s="251"/>
      <c r="O144" s="251"/>
      <c r="P144" s="251"/>
      <c r="Q144" s="251"/>
      <c r="R144" s="251"/>
      <c r="S144" s="251"/>
      <c r="T144" s="252"/>
      <c r="AT144" s="253" t="s">
        <v>136</v>
      </c>
      <c r="AU144" s="253" t="s">
        <v>85</v>
      </c>
      <c r="AV144" s="12" t="s">
        <v>83</v>
      </c>
      <c r="AW144" s="12" t="s">
        <v>32</v>
      </c>
      <c r="AX144" s="12" t="s">
        <v>76</v>
      </c>
      <c r="AY144" s="253" t="s">
        <v>127</v>
      </c>
    </row>
    <row r="145" s="13" customFormat="1">
      <c r="B145" s="254"/>
      <c r="C145" s="255"/>
      <c r="D145" s="245" t="s">
        <v>136</v>
      </c>
      <c r="E145" s="256" t="s">
        <v>1</v>
      </c>
      <c r="F145" s="257" t="s">
        <v>83</v>
      </c>
      <c r="G145" s="255"/>
      <c r="H145" s="258">
        <v>1</v>
      </c>
      <c r="I145" s="259"/>
      <c r="J145" s="255"/>
      <c r="K145" s="255"/>
      <c r="L145" s="260"/>
      <c r="M145" s="261"/>
      <c r="N145" s="262"/>
      <c r="O145" s="262"/>
      <c r="P145" s="262"/>
      <c r="Q145" s="262"/>
      <c r="R145" s="262"/>
      <c r="S145" s="262"/>
      <c r="T145" s="263"/>
      <c r="AT145" s="264" t="s">
        <v>136</v>
      </c>
      <c r="AU145" s="264" t="s">
        <v>85</v>
      </c>
      <c r="AV145" s="13" t="s">
        <v>85</v>
      </c>
      <c r="AW145" s="13" t="s">
        <v>32</v>
      </c>
      <c r="AX145" s="13" t="s">
        <v>76</v>
      </c>
      <c r="AY145" s="264" t="s">
        <v>127</v>
      </c>
    </row>
    <row r="146" s="14" customFormat="1">
      <c r="B146" s="265"/>
      <c r="C146" s="266"/>
      <c r="D146" s="245" t="s">
        <v>136</v>
      </c>
      <c r="E146" s="267" t="s">
        <v>1</v>
      </c>
      <c r="F146" s="268" t="s">
        <v>139</v>
      </c>
      <c r="G146" s="266"/>
      <c r="H146" s="269">
        <v>1</v>
      </c>
      <c r="I146" s="270"/>
      <c r="J146" s="266"/>
      <c r="K146" s="266"/>
      <c r="L146" s="271"/>
      <c r="M146" s="272"/>
      <c r="N146" s="273"/>
      <c r="O146" s="273"/>
      <c r="P146" s="273"/>
      <c r="Q146" s="273"/>
      <c r="R146" s="273"/>
      <c r="S146" s="273"/>
      <c r="T146" s="274"/>
      <c r="AT146" s="275" t="s">
        <v>136</v>
      </c>
      <c r="AU146" s="275" t="s">
        <v>85</v>
      </c>
      <c r="AV146" s="14" t="s">
        <v>134</v>
      </c>
      <c r="AW146" s="14" t="s">
        <v>32</v>
      </c>
      <c r="AX146" s="14" t="s">
        <v>83</v>
      </c>
      <c r="AY146" s="275" t="s">
        <v>127</v>
      </c>
    </row>
    <row r="147" s="11" customFormat="1" ht="22.8" customHeight="1">
      <c r="B147" s="214"/>
      <c r="C147" s="215"/>
      <c r="D147" s="216" t="s">
        <v>75</v>
      </c>
      <c r="E147" s="228" t="s">
        <v>585</v>
      </c>
      <c r="F147" s="228" t="s">
        <v>586</v>
      </c>
      <c r="G147" s="215"/>
      <c r="H147" s="215"/>
      <c r="I147" s="218"/>
      <c r="J147" s="229">
        <f>BK147</f>
        <v>0</v>
      </c>
      <c r="K147" s="215"/>
      <c r="L147" s="220"/>
      <c r="M147" s="221"/>
      <c r="N147" s="222"/>
      <c r="O147" s="222"/>
      <c r="P147" s="223">
        <f>P148</f>
        <v>0</v>
      </c>
      <c r="Q147" s="222"/>
      <c r="R147" s="223">
        <f>R148</f>
        <v>0</v>
      </c>
      <c r="S147" s="222"/>
      <c r="T147" s="224">
        <f>T148</f>
        <v>0</v>
      </c>
      <c r="AR147" s="225" t="s">
        <v>155</v>
      </c>
      <c r="AT147" s="226" t="s">
        <v>75</v>
      </c>
      <c r="AU147" s="226" t="s">
        <v>83</v>
      </c>
      <c r="AY147" s="225" t="s">
        <v>127</v>
      </c>
      <c r="BK147" s="227">
        <f>BK148</f>
        <v>0</v>
      </c>
    </row>
    <row r="148" s="1" customFormat="1" ht="16.5" customHeight="1">
      <c r="B148" s="37"/>
      <c r="C148" s="230" t="s">
        <v>171</v>
      </c>
      <c r="D148" s="230" t="s">
        <v>129</v>
      </c>
      <c r="E148" s="231" t="s">
        <v>587</v>
      </c>
      <c r="F148" s="232" t="s">
        <v>588</v>
      </c>
      <c r="G148" s="233" t="s">
        <v>555</v>
      </c>
      <c r="H148" s="234">
        <v>1</v>
      </c>
      <c r="I148" s="235"/>
      <c r="J148" s="236">
        <f>ROUND(I148*H148,2)</f>
        <v>0</v>
      </c>
      <c r="K148" s="232" t="s">
        <v>133</v>
      </c>
      <c r="L148" s="42"/>
      <c r="M148" s="276" t="s">
        <v>1</v>
      </c>
      <c r="N148" s="277" t="s">
        <v>41</v>
      </c>
      <c r="O148" s="278"/>
      <c r="P148" s="279">
        <f>O148*H148</f>
        <v>0</v>
      </c>
      <c r="Q148" s="279">
        <v>0</v>
      </c>
      <c r="R148" s="279">
        <f>Q148*H148</f>
        <v>0</v>
      </c>
      <c r="S148" s="279">
        <v>0</v>
      </c>
      <c r="T148" s="280">
        <f>S148*H148</f>
        <v>0</v>
      </c>
      <c r="AR148" s="241" t="s">
        <v>556</v>
      </c>
      <c r="AT148" s="241" t="s">
        <v>129</v>
      </c>
      <c r="AU148" s="241" t="s">
        <v>85</v>
      </c>
      <c r="AY148" s="16" t="s">
        <v>127</v>
      </c>
      <c r="BE148" s="242">
        <f>IF(N148="základní",J148,0)</f>
        <v>0</v>
      </c>
      <c r="BF148" s="242">
        <f>IF(N148="snížená",J148,0)</f>
        <v>0</v>
      </c>
      <c r="BG148" s="242">
        <f>IF(N148="zákl. přenesená",J148,0)</f>
        <v>0</v>
      </c>
      <c r="BH148" s="242">
        <f>IF(N148="sníž. přenesená",J148,0)</f>
        <v>0</v>
      </c>
      <c r="BI148" s="242">
        <f>IF(N148="nulová",J148,0)</f>
        <v>0</v>
      </c>
      <c r="BJ148" s="16" t="s">
        <v>83</v>
      </c>
      <c r="BK148" s="242">
        <f>ROUND(I148*H148,2)</f>
        <v>0</v>
      </c>
      <c r="BL148" s="16" t="s">
        <v>556</v>
      </c>
      <c r="BM148" s="241" t="s">
        <v>589</v>
      </c>
    </row>
    <row r="149" s="1" customFormat="1" ht="6.96" customHeight="1">
      <c r="B149" s="60"/>
      <c r="C149" s="61"/>
      <c r="D149" s="61"/>
      <c r="E149" s="61"/>
      <c r="F149" s="61"/>
      <c r="G149" s="61"/>
      <c r="H149" s="61"/>
      <c r="I149" s="181"/>
      <c r="J149" s="61"/>
      <c r="K149" s="61"/>
      <c r="L149" s="42"/>
    </row>
  </sheetData>
  <sheetProtection sheet="1" autoFilter="0" formatColumns="0" formatRows="0" objects="1" scenarios="1" spinCount="100000" saltValue="7MR4F6nR5OjmBw1ykoO4jKuvbJFGhuruz6b8mj8YCIOWAd6Ry2g0OheKjrWlL00wBAJT2LEs9JLh2Bg0JDDlbw==" hashValue="IwoBnDmEbpUYCiPoBUVwfA+3DeG+GFGXVCzIYh7OPZZZliCAzzyDQlquOZ3UGO25gh+i7ObeemPqL05SUdGezA==" algorithmName="SHA-512" password="CC35"/>
  <autoFilter ref="C121:K148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BOBINA2\Bobina</dc:creator>
  <cp:lastModifiedBy>BOBINA2\Bobina</cp:lastModifiedBy>
  <dcterms:created xsi:type="dcterms:W3CDTF">2019-03-20T08:18:13Z</dcterms:created>
  <dcterms:modified xsi:type="dcterms:W3CDTF">2019-03-20T08:18:16Z</dcterms:modified>
</cp:coreProperties>
</file>